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zudzewicz\AppData\Local\Microsoft\Windows\INetCache\Content.Outlook\FH92OYTA\"/>
    </mc:Choice>
  </mc:AlternateContent>
  <bookViews>
    <workbookView xWindow="0" yWindow="0" windowWidth="14160" windowHeight="9660" tabRatio="602"/>
  </bookViews>
  <sheets>
    <sheet name="KI całość" sheetId="15" r:id="rId1"/>
  </sheets>
  <externalReferences>
    <externalReference r:id="rId2"/>
  </externalReferences>
  <definedNames>
    <definedName name="_1Excel_BuiltIn_Print_Area_1_1" localSheetId="0">'KI całość'!$A$3:$I$246</definedName>
    <definedName name="_1Excel_BuiltIn_Print_Area_1_1">#REF!</definedName>
    <definedName name="_Hlk24637563" localSheetId="0">'KI całość'!$E$2</definedName>
    <definedName name="_KI2016" localSheetId="0">#REF!</definedName>
    <definedName name="_KI2016">#REF!</definedName>
    <definedName name="asdasdasd" localSheetId="0">#REF!</definedName>
    <definedName name="asdasdasd">#REF!</definedName>
    <definedName name="bg" localSheetId="0">#REF!</definedName>
    <definedName name="bg">#REF!</definedName>
    <definedName name="e" localSheetId="0">#REF!</definedName>
    <definedName name="e">#REF!</definedName>
    <definedName name="Excel_BuiltIn_Print_Area" localSheetId="0">'KI całość'!$A$3:$I$494</definedName>
    <definedName name="Excel_BuiltIn_Print_Area_1_1" localSheetId="0">'KI całość'!$A$3:$I$246</definedName>
    <definedName name="Excel_BuiltIn_Print_Area_1_1">#REF!</definedName>
    <definedName name="fasdfadfadfaff" localSheetId="0">#REF!</definedName>
    <definedName name="fasdfadfadfaff">#REF!</definedName>
    <definedName name="LOOP" localSheetId="0">#REF!</definedName>
    <definedName name="LOOP">#REF!</definedName>
    <definedName name="_xlnm.Print_Area" localSheetId="0">'KI całość'!$A$1:$I$651</definedName>
    <definedName name="PRZEDMIAR" localSheetId="0">#REF!</definedName>
    <definedName name="PRZEDMIAR">#REF!</definedName>
    <definedName name="sdfdfs" localSheetId="0">#REF!</definedName>
    <definedName name="sdfdfs">#REF!</definedName>
    <definedName name="sss" localSheetId="0">#REF!</definedName>
    <definedName name="sss">#REF!</definedName>
    <definedName name="ter" localSheetId="0">#REF!</definedName>
    <definedName name="ter">#REF!</definedName>
    <definedName name="_xlnm.Print_Titles" localSheetId="0">'KI całość'!$3:$6</definedName>
    <definedName name="waluta">[1]Opcje!$B$2</definedName>
    <definedName name="X" localSheetId="0">#REF!</definedName>
    <definedName name="X">#REF!</definedName>
    <definedName name="xe" localSheetId="0">#REF!</definedName>
    <definedName name="xe">#REF!</definedName>
    <definedName name="XXX" localSheetId="0">#REF!</definedName>
    <definedName name="XXX">#REF!</definedName>
    <definedName name="YYY" localSheetId="0">#REF!</definedName>
    <definedName name="YYY">#REF!</definedName>
    <definedName name="ZZ" localSheetId="0">#REF!</definedName>
    <definedName name="ZZ">#REF!</definedName>
  </definedNames>
  <calcPr calcId="152511" fullPrecision="0"/>
</workbook>
</file>

<file path=xl/calcChain.xml><?xml version="1.0" encoding="utf-8"?>
<calcChain xmlns="http://schemas.openxmlformats.org/spreadsheetml/2006/main">
  <c r="I640" i="15" l="1"/>
  <c r="I615" i="15"/>
  <c r="I543" i="15" l="1"/>
  <c r="I537" i="15"/>
  <c r="I536" i="15"/>
  <c r="I492" i="15"/>
  <c r="I490" i="15"/>
  <c r="I485" i="15"/>
  <c r="I463" i="15"/>
  <c r="I450" i="15"/>
  <c r="I440" i="15"/>
  <c r="I424" i="15"/>
  <c r="I396" i="15"/>
  <c r="I395" i="15"/>
  <c r="I384" i="15"/>
  <c r="I372" i="15"/>
  <c r="I338" i="15"/>
  <c r="I310" i="15"/>
  <c r="I293" i="15"/>
  <c r="I273" i="15"/>
  <c r="I255" i="15"/>
  <c r="I245" i="15"/>
  <c r="I239" i="15"/>
  <c r="I226" i="15"/>
  <c r="I220" i="15"/>
  <c r="I215" i="15"/>
  <c r="I205" i="15"/>
  <c r="I199" i="15"/>
  <c r="I189" i="15"/>
  <c r="I172" i="15"/>
  <c r="I171" i="15"/>
  <c r="I161" i="15"/>
  <c r="I97" i="15"/>
  <c r="I131" i="15"/>
  <c r="I85" i="15"/>
  <c r="I62" i="15"/>
  <c r="I48" i="15"/>
  <c r="I30" i="15"/>
  <c r="I12" i="15"/>
  <c r="G281" i="15"/>
  <c r="G271" i="15"/>
  <c r="G267" i="15"/>
  <c r="G263" i="15"/>
  <c r="G265" i="15"/>
  <c r="I620" i="15" l="1"/>
  <c r="I508" i="15" l="1"/>
  <c r="I559" i="15"/>
  <c r="I585" i="15"/>
  <c r="I586" i="15" l="1"/>
  <c r="I548" i="15"/>
  <c r="G228" i="15"/>
  <c r="G203" i="15" l="1"/>
  <c r="G201" i="15"/>
  <c r="G178" i="15"/>
  <c r="I502" i="15" l="1"/>
  <c r="I459" i="15" l="1"/>
  <c r="I183" i="15"/>
  <c r="I91" i="15" l="1"/>
  <c r="G216" i="15" l="1"/>
  <c r="G187" i="15"/>
  <c r="G195" i="15"/>
  <c r="G36" i="15"/>
  <c r="G44" i="15"/>
  <c r="M232" i="15" l="1"/>
  <c r="G588" i="15" l="1"/>
  <c r="G591" i="15"/>
  <c r="I593" i="15" l="1"/>
  <c r="I621" i="15" s="1"/>
  <c r="I622" i="15" s="1"/>
  <c r="I623" i="15" s="1"/>
  <c r="A528" i="15"/>
  <c r="A530" i="15" s="1"/>
  <c r="A532" i="15" s="1"/>
  <c r="A534" i="15" s="1"/>
  <c r="G541" i="15" l="1"/>
  <c r="G539" i="15"/>
  <c r="I549" i="15" l="1"/>
  <c r="I489" i="15"/>
  <c r="I473" i="15"/>
  <c r="I464" i="15"/>
  <c r="I259" i="15"/>
  <c r="I184" i="15"/>
  <c r="I34" i="15"/>
  <c r="I260" i="15" l="1"/>
  <c r="I550" i="15"/>
  <c r="I551" i="15" s="1"/>
  <c r="I397" i="15"/>
  <c r="I16" i="15"/>
  <c r="G234" i="15"/>
  <c r="G230" i="15"/>
  <c r="I246" i="15" l="1"/>
  <c r="I221" i="15"/>
  <c r="I173" i="15"/>
  <c r="I493" i="15" l="1"/>
  <c r="I494" i="15" s="1"/>
</calcChain>
</file>

<file path=xl/sharedStrings.xml><?xml version="1.0" encoding="utf-8"?>
<sst xmlns="http://schemas.openxmlformats.org/spreadsheetml/2006/main" count="1727" uniqueCount="909">
  <si>
    <t>Kod</t>
  </si>
  <si>
    <t>Numer</t>
  </si>
  <si>
    <t>L.p.</t>
  </si>
  <si>
    <t>CPV</t>
  </si>
  <si>
    <t>Specyfikacji</t>
  </si>
  <si>
    <t>Wyszczególnienie</t>
  </si>
  <si>
    <t>Cena jedn. PLN</t>
  </si>
  <si>
    <t>Wartość PLN</t>
  </si>
  <si>
    <t>(WSZ)</t>
  </si>
  <si>
    <t>Technicznej</t>
  </si>
  <si>
    <t>Nazwa</t>
  </si>
  <si>
    <t>Ilość</t>
  </si>
  <si>
    <t>szt.</t>
  </si>
  <si>
    <t>x</t>
  </si>
  <si>
    <t>ROBOTY PRZYGOTOWAWCZE</t>
  </si>
  <si>
    <t xml:space="preserve"> </t>
  </si>
  <si>
    <t>Zabezpieczenie drzew na okres wykonywania robót</t>
  </si>
  <si>
    <t>Razem zabezpieczenie drzew na okres wykonywania robót</t>
  </si>
  <si>
    <t>Cięcia techniczne w koronach drzew</t>
  </si>
  <si>
    <t>Razem cięcia techniczne</t>
  </si>
  <si>
    <t xml:space="preserve">Usunięcie warstwy humusu </t>
  </si>
  <si>
    <t>m2</t>
  </si>
  <si>
    <t>mb</t>
  </si>
  <si>
    <t>D-04.00.00</t>
  </si>
  <si>
    <t>PODBUDOWY</t>
  </si>
  <si>
    <t>RAZEM PODBUDOWY</t>
  </si>
  <si>
    <t>D-05.00.00</t>
  </si>
  <si>
    <t>NAWIERZCHNIE</t>
  </si>
  <si>
    <t>RAZEM NAWIERZCHNIE</t>
  </si>
  <si>
    <t>D-06.00.00</t>
  </si>
  <si>
    <t>ROBOTY WYKOŃCZENIOWE</t>
  </si>
  <si>
    <t>RAZEM ROBOTY WYKOŃCZENIOWE</t>
  </si>
  <si>
    <t>D-07.00.00</t>
  </si>
  <si>
    <t>URZĄDZENIA BEZPIECZEŃSTWA RUCHU</t>
  </si>
  <si>
    <t>D-07.01.01</t>
  </si>
  <si>
    <t>RAZEM URZĄDZENIA BEZPIECZEŃSTWA RUCHU</t>
  </si>
  <si>
    <t>D-08.00.00</t>
  </si>
  <si>
    <t>ELEMENTY ULIC</t>
  </si>
  <si>
    <t>RAZEM ELEMENTY ULIC</t>
  </si>
  <si>
    <t>45112600-0</t>
  </si>
  <si>
    <t>D-09.00.00</t>
  </si>
  <si>
    <t>ZIELEŃ DROGOWA I MAŁA ARCHITEKTURA</t>
  </si>
  <si>
    <t>D.09.01.01</t>
  </si>
  <si>
    <t>Pozycje</t>
  </si>
  <si>
    <t xml:space="preserve"> elementów rozliczeniowych</t>
  </si>
  <si>
    <t>Jednostka przedmiarowa</t>
  </si>
  <si>
    <t>(poz.)</t>
  </si>
  <si>
    <t>RAZEM ROBOTY PRZYGOTOWACZE</t>
  </si>
  <si>
    <t>Rozbiórki elementów dróg</t>
  </si>
  <si>
    <t>D-02.00.00</t>
  </si>
  <si>
    <t>ROBOTY ZIEMNE</t>
  </si>
  <si>
    <t>RAZEM ROBOTY ZIEMNE</t>
  </si>
  <si>
    <t>m3</t>
  </si>
  <si>
    <t>=</t>
  </si>
  <si>
    <t>Wymiana gruntów nienośnych</t>
  </si>
  <si>
    <t>Wykopy w gruncie kat. I-III wraz z wywiezieniem urobku poza teren budowy.</t>
  </si>
  <si>
    <t>Razem usunięcie warstwy humusu</t>
  </si>
  <si>
    <t>Razem rozbiórki elementów dróg</t>
  </si>
  <si>
    <r>
      <t>m</t>
    </r>
    <r>
      <rPr>
        <vertAlign val="superscript"/>
        <sz val="10"/>
        <rFont val="Arial"/>
        <family val="2"/>
        <charset val="238"/>
      </rPr>
      <t>2</t>
    </r>
  </si>
  <si>
    <t>Podbudowa z kruszywa łamanego o ciągłym uziarnieniu 0/31,5mm stabilizowane mechanicznie   - grub. 15cm</t>
  </si>
  <si>
    <t>Podbudowa z kruszywa łamanego o ciągłym uziarnieniu 0/31,5mm stabilizowane mechanicznie   - grub. 20cm</t>
  </si>
  <si>
    <t>Koryto wraz z profilowaniem i zagęszczaniem podłoża:</t>
  </si>
  <si>
    <t>Razem wykonanie nawierzchni z kostki kamiennej</t>
  </si>
  <si>
    <t>Razem wykonanie regulacji pionowej pokryw, włazów, zaworów itp.</t>
  </si>
  <si>
    <t>Razem wykonanie wymiana gruntów nienośnych</t>
  </si>
  <si>
    <t xml:space="preserve">Razem wykonanie wykopów w gruncie kat  I-III </t>
  </si>
  <si>
    <t>Razem wykonanie podbudowy z kruszywa łamanego stabilizowanego mechanicznie</t>
  </si>
  <si>
    <t>Razem koryto wraz z profilowaniem i zgęszczaniem podłoża</t>
  </si>
  <si>
    <t>Razem Krawężniki kamienne</t>
  </si>
  <si>
    <t>Krawężniki kamienne</t>
  </si>
  <si>
    <t>Razem zieleń</t>
  </si>
  <si>
    <t>Regulacja i wymiana pokryw, włazów, zaworów itp.</t>
  </si>
  <si>
    <t>Kpl</t>
  </si>
  <si>
    <t>D-01.02.02</t>
  </si>
  <si>
    <t>D-09.01.02</t>
  </si>
  <si>
    <t>D-01.02.04</t>
  </si>
  <si>
    <t>D-01.00.00</t>
  </si>
  <si>
    <t>D-02.03.01</t>
  </si>
  <si>
    <t>D-02.01.01</t>
  </si>
  <si>
    <t>D-04.01.01</t>
  </si>
  <si>
    <t>Oczyszczenie i skropienie warstw konstrukcyjnych</t>
  </si>
  <si>
    <t>D-04.03.01</t>
  </si>
  <si>
    <t>D-05.03.01</t>
  </si>
  <si>
    <t>D-05.03.05</t>
  </si>
  <si>
    <t>Roboty bitumiczne</t>
  </si>
  <si>
    <t>Razem roboty bitumiczne</t>
  </si>
  <si>
    <t>D-01-03.08</t>
  </si>
  <si>
    <t xml:space="preserve">Razem oznakowanie pionowe </t>
  </si>
  <si>
    <t>D-07.02.01</t>
  </si>
  <si>
    <t>Nawierzchnie z płyt i kostki betonowej</t>
  </si>
  <si>
    <t>Razem nawierzchnie z płyt i kostki betonowej</t>
  </si>
  <si>
    <t>Nawierzchnie z płyt betonowych ostrzegawczych</t>
  </si>
  <si>
    <t>Betonowe obrzeża chodnikowe</t>
  </si>
  <si>
    <t>Razem betonowe obrzeża chodnikowe</t>
  </si>
  <si>
    <t>D-08.02.01A</t>
  </si>
  <si>
    <t>D-08.02.01B</t>
  </si>
  <si>
    <t>D-08.03.01</t>
  </si>
  <si>
    <t xml:space="preserve">Zieleń drogowa </t>
  </si>
  <si>
    <t>Meble miejskie</t>
  </si>
  <si>
    <t>RAZEM ZIELEŃ DROGOWA I MAŁA ARCHITEKTURA</t>
  </si>
  <si>
    <t>Zabezpieczenie drzew na okres wykonywania robót, drzewa o średnicy do 75 cm</t>
  </si>
  <si>
    <t>Cięcia do skrajni w koronach drzew o średnicy do 75 cm wraz z wywiezieniem gałęzi na odl. do 15 km</t>
  </si>
  <si>
    <t>Umocnienie powierzchniowe skarp przez plantowanie</t>
  </si>
  <si>
    <t>Inne roboty wykończeniowe</t>
  </si>
  <si>
    <t>Razem inne roboty wykońzceniowe</t>
  </si>
  <si>
    <t>1.9.1</t>
  </si>
  <si>
    <t>5.1.1</t>
  </si>
  <si>
    <t>5.2.2</t>
  </si>
  <si>
    <t>5.3.1</t>
  </si>
  <si>
    <t>6.1.1</t>
  </si>
  <si>
    <t>8.1.1</t>
  </si>
  <si>
    <t>8.3.1</t>
  </si>
  <si>
    <t>Razem krawężniki polimerobetonowe</t>
  </si>
  <si>
    <t>45112210-0</t>
  </si>
  <si>
    <t>77211500-7</t>
  </si>
  <si>
    <t>45110000-1</t>
  </si>
  <si>
    <t>45111100-9</t>
  </si>
  <si>
    <t>45233320-8</t>
  </si>
  <si>
    <t>45233100-0</t>
  </si>
  <si>
    <t>44233290-8</t>
  </si>
  <si>
    <t>45233200-1</t>
  </si>
  <si>
    <t>45233261-6</t>
  </si>
  <si>
    <t>7.14.1</t>
  </si>
  <si>
    <t>7.16.1</t>
  </si>
  <si>
    <t>1.4.1</t>
  </si>
  <si>
    <t>1.10.1</t>
  </si>
  <si>
    <t>D-01.02.01</t>
  </si>
  <si>
    <t>D-04.07.01</t>
  </si>
  <si>
    <t>D-04.05.01</t>
  </si>
  <si>
    <t>D-08.01.01.A</t>
  </si>
  <si>
    <t>D-08.01.01.B</t>
  </si>
  <si>
    <t>D-05.03.11</t>
  </si>
  <si>
    <t>Razem oznakowanie poziome</t>
  </si>
  <si>
    <t>Wykonanie oznakowania poziomego</t>
  </si>
  <si>
    <t>Wykonanie oznakowanie pionowe</t>
  </si>
  <si>
    <t>8.5.1</t>
  </si>
  <si>
    <t>1.5.1</t>
  </si>
  <si>
    <t>1.8.1</t>
  </si>
  <si>
    <t>1.11.1</t>
  </si>
  <si>
    <t>5.6.1</t>
  </si>
  <si>
    <t>8.2.1</t>
  </si>
  <si>
    <t>Zakładanie trawników na terenie płaskim w gruncie kat. III z nawożeniem na 10 cm warstwie ziemi urodzajnej – z rocznym okresem pielęgnacji</t>
  </si>
  <si>
    <t>Zakładanie trawników na skarpach w gruncie kat. III z nawożeniem na 10 cm warstwie ziemi urodzajnej – z rocznym okresem pielęgnacji</t>
  </si>
  <si>
    <t>szt</t>
  </si>
  <si>
    <t>45233300-2</t>
  </si>
  <si>
    <t>Razem oczyszczenie i skropienie warstw bitumicznych</t>
  </si>
  <si>
    <t>D-04.04.02</t>
  </si>
  <si>
    <t>Podbudowa z kruszywa łamanego stabilizowanego mechanicznie</t>
  </si>
  <si>
    <t>Podbudowa i ulepszone podłoże  z kruszywa stabilizowanego cementem</t>
  </si>
  <si>
    <t>Mieszanka piaskowo-cementowa C1,5/2,  gr. 15cm</t>
  </si>
  <si>
    <t>Razem podbudowa i ulepszone podłoże  z kruszywa stabilizowanego cementem</t>
  </si>
  <si>
    <r>
      <rPr>
        <sz val="10"/>
        <rFont val="Arial"/>
        <family val="2"/>
        <charset val="1"/>
      </rPr>
      <t>m</t>
    </r>
    <r>
      <rPr>
        <vertAlign val="superscript"/>
        <sz val="10"/>
        <rFont val="Arial CE"/>
        <family val="2"/>
        <charset val="238"/>
      </rPr>
      <t>2</t>
    </r>
  </si>
  <si>
    <t xml:space="preserve">Warstwa wiążąca z betonu asfaltowego AC16W 35/50 gr. 6cm </t>
  </si>
  <si>
    <t>Warstwa ścieralna z SMA 11S gr. 4cm</t>
  </si>
  <si>
    <t>Mieszanka piaskowo-cementowa C3/4,  gr. 22cm</t>
  </si>
  <si>
    <t>Podsypka cementowo-piaskowa 1:4, gr. 22cm</t>
  </si>
  <si>
    <t>Podbudowa zasadnicza z betonu asfaltowgo AC 22P 35/50 gr.10cm</t>
  </si>
  <si>
    <t>Rozbiórka krawężników betonowych wraz z ławą betonową wraz z oczyszczeniem i utylizacją  materiałów z rozbiórki nie przewidzianych do ponownego wykorzystania</t>
  </si>
  <si>
    <t>Rondo</t>
  </si>
  <si>
    <t>ul.Mączna</t>
  </si>
  <si>
    <t>ul.Pszenna</t>
  </si>
  <si>
    <t>ul.Walecznych</t>
  </si>
  <si>
    <t>Podsypka cementowo-piaskowa 1:4, gr. 18cm</t>
  </si>
  <si>
    <r>
      <t xml:space="preserve">Kosze na śmieci wdeług Katalogu Mebli Miejskich Miasta Szczecin - </t>
    </r>
    <r>
      <rPr>
        <b/>
        <sz val="10"/>
        <rFont val="Arial"/>
        <family val="2"/>
        <charset val="238"/>
      </rPr>
      <t>K2</t>
    </r>
  </si>
  <si>
    <t>Inne</t>
  </si>
  <si>
    <t>Nasadzenia roślinnością niskopienną (barwinek pospolity)</t>
  </si>
  <si>
    <t>Krawężniki kamienne prostokątne jednofazowe 15x30x100 wraz z ławą betonową  - odcinki o promieniu  R=12m</t>
  </si>
  <si>
    <t>Krawężniki kamienne prostokątne jednofazowe 15x30x100 wraz z ławą betonową  - odcinki o promieniu  R=25m</t>
  </si>
  <si>
    <t>Krawężniki kamienne jednofazowe 15x30x100 wraz z ławą betonową - odcinki proste</t>
  </si>
  <si>
    <t>Krawężniki kamienne jednofazowe 15x30x100 wraz z ławą betonową  - odcinki o promieniu  R=0,5m</t>
  </si>
  <si>
    <t>Krawężniki kamienne jednofazowe 15x30x100 wraz z ławą betonową  - odcinki o promieniu  R=12m</t>
  </si>
  <si>
    <t>Krawężniki kamienne jednofazowe 15x30x100 wraz z ławą betonową  - odcinki o promieniu  R=16m</t>
  </si>
  <si>
    <t>Krawężniki kamienne jednofazowe 15x30x100 wraz z ławą betonową  - odcinki o promieniu  R=25m</t>
  </si>
  <si>
    <t>Krawężniki kamienne jednofazowe 15x30x100 wraz z ławą betonową - odcinki o promieniu R=6,5m</t>
  </si>
  <si>
    <t>Krawężniki kamienne jednofazowe 15x30x100 wraz z ławą betonową  - odcinki o promieniu  R=15m</t>
  </si>
  <si>
    <t>Krawężniki kamienne jednofazowe 15x30x100 wraz z ławą betonową  - odcinki o promieniu  R=30m</t>
  </si>
  <si>
    <t>Krawężniki kamienne prostokątne jednofazowe 15x30x100 wraz z ławą betonową  - odcinki o promieniu  R=8m</t>
  </si>
  <si>
    <t>Krawężniki kamienne prostokątne jednofazowe 15x30x100 wraz z ławą betonową  - odcinki proste</t>
  </si>
  <si>
    <t>8.4.1</t>
  </si>
  <si>
    <t>1.3.1</t>
  </si>
  <si>
    <t>D-04.06.02</t>
  </si>
  <si>
    <t>D-05.03.13</t>
  </si>
  <si>
    <t>D-06.01.01</t>
  </si>
  <si>
    <t>7.1.1</t>
  </si>
  <si>
    <t>7.2.1</t>
  </si>
  <si>
    <t>7.3.1</t>
  </si>
  <si>
    <t>7.4.1</t>
  </si>
  <si>
    <t>7.5.1</t>
  </si>
  <si>
    <t>7.6.1</t>
  </si>
  <si>
    <t>7.7.1</t>
  </si>
  <si>
    <t>7.8.1</t>
  </si>
  <si>
    <t>7.9.1</t>
  </si>
  <si>
    <t>7.10.1</t>
  </si>
  <si>
    <t>7.11.1</t>
  </si>
  <si>
    <t>7.12.1</t>
  </si>
  <si>
    <t>7.13.1</t>
  </si>
  <si>
    <t>7.14.2</t>
  </si>
  <si>
    <t>7.15.1</t>
  </si>
  <si>
    <t>7.17.1</t>
  </si>
  <si>
    <t>7.18.1</t>
  </si>
  <si>
    <t>7.19.1</t>
  </si>
  <si>
    <t>7.20.1</t>
  </si>
  <si>
    <t>7.21.1</t>
  </si>
  <si>
    <t>8.7.1</t>
  </si>
  <si>
    <t>3.9.1</t>
  </si>
  <si>
    <t>3.13.1</t>
  </si>
  <si>
    <t>4.1.1</t>
  </si>
  <si>
    <t>4.3.1</t>
  </si>
  <si>
    <t>4.3.2</t>
  </si>
  <si>
    <t>4.3.3</t>
  </si>
  <si>
    <t>4.4.1</t>
  </si>
  <si>
    <t>4.4.2</t>
  </si>
  <si>
    <t>4.4.3</t>
  </si>
  <si>
    <t>4.4.4</t>
  </si>
  <si>
    <t>4.5.1</t>
  </si>
  <si>
    <t>Razem nawierzchnie z płyt betonowych ostrzegawczych</t>
  </si>
  <si>
    <r>
      <t xml:space="preserve">Ławki 180x65cm według katalogu mebli miejskich miasta Szczecin - </t>
    </r>
    <r>
      <rPr>
        <b/>
        <sz val="10"/>
        <rFont val="Arial"/>
        <family val="2"/>
        <charset val="238"/>
      </rPr>
      <t>L6</t>
    </r>
  </si>
  <si>
    <t>Razem podbudowy zasadnicze</t>
  </si>
  <si>
    <t>Przebudowa sieci teletechnicznej</t>
  </si>
  <si>
    <t>Przekładanie kabla doziemnego, grunt kategorii III, kabel do Fi·50·mm, pierwszy</t>
  </si>
  <si>
    <t>m</t>
  </si>
  <si>
    <t>Przekładanie kabla doziemnego, grunt kategorii III, kabel do Fi·50·mm, każdy następny</t>
  </si>
  <si>
    <t>Wykonanie przepustów pod drogami i innymi przeszkodami wykopem otwartym, grunt kategorii III, zabezpieczenie rurociągów rurą AROTA 110PS</t>
  </si>
  <si>
    <t>Wykonanie przepustów pod drogami i innymi przeszkodami wykopem otwartym, grunt kategorii III, przepust rurą dwudzielną zabezpieczenie rurociągów rurą dwudzielną AROT A 160PS</t>
  </si>
  <si>
    <t>Podwyższenie o 20·cm ramy studni 500x1000</t>
  </si>
  <si>
    <t>Podwyższenie o 20·cm ramy studni 600x1000</t>
  </si>
  <si>
    <t>Razem przebudowa sieci teletechnicznej</t>
  </si>
  <si>
    <t>D-01.03.04.11</t>
  </si>
  <si>
    <t>1.38.1</t>
  </si>
  <si>
    <t>1.39.1</t>
  </si>
  <si>
    <t>1.40.1</t>
  </si>
  <si>
    <t>1.41.1</t>
  </si>
  <si>
    <t>1.42.1</t>
  </si>
  <si>
    <t>1.43.1</t>
  </si>
  <si>
    <t>3.1.1.a</t>
  </si>
  <si>
    <t>2.2.1.a</t>
  </si>
  <si>
    <t>2.1.1.a</t>
  </si>
  <si>
    <t>3.2c</t>
  </si>
  <si>
    <t>3.3c</t>
  </si>
  <si>
    <t>3.4c</t>
  </si>
  <si>
    <t>3.5c</t>
  </si>
  <si>
    <t>3.6c</t>
  </si>
  <si>
    <t>3.7c</t>
  </si>
  <si>
    <t>obszar szacunkowy : 125-47-38=40m2</t>
  </si>
  <si>
    <t>4.2c</t>
  </si>
  <si>
    <t>3.12c</t>
  </si>
  <si>
    <t>3.8c</t>
  </si>
  <si>
    <t>3.10c</t>
  </si>
  <si>
    <t>3.11c</t>
  </si>
  <si>
    <t>CZĘŚĆ A - OBIEKTY DROGOWE I INFRASTRUKTURA</t>
  </si>
  <si>
    <t>I</t>
  </si>
  <si>
    <t>8</t>
  </si>
  <si>
    <t>II</t>
  </si>
  <si>
    <t>III</t>
  </si>
  <si>
    <t>IV</t>
  </si>
  <si>
    <t>V</t>
  </si>
  <si>
    <t>VI</t>
  </si>
  <si>
    <t>VII</t>
  </si>
  <si>
    <t>VIII</t>
  </si>
  <si>
    <t>Rozbiórka obrzeży betonowych wraz z ławą betonową wraz z wywiezieniem poza teren budowy na odl. do 15 km</t>
  </si>
  <si>
    <t xml:space="preserve">Podatek VAT: </t>
  </si>
  <si>
    <t>CZĘŚĆ A - OBIEKTY DROGOWE I INFRASTRUKTURA - KOSZTY ZDiTM RAZEM (netto):</t>
  </si>
  <si>
    <t>KOSZTY ZDiTM RAZEM A (brutto)</t>
  </si>
  <si>
    <r>
      <t>„Przebudowa skrzyżowania ul. Walecznych – Mączna – Pszenna w Szczecinie”</t>
    </r>
    <r>
      <rPr>
        <sz val="11"/>
        <rFont val="Times New Roman"/>
        <family val="1"/>
        <charset val="238"/>
      </rPr>
      <t xml:space="preserve"> </t>
    </r>
  </si>
  <si>
    <t>1.8.1.b</t>
  </si>
  <si>
    <t>obszar szacunkowy : 270m2</t>
  </si>
  <si>
    <t>1.9.1.b</t>
  </si>
  <si>
    <t>obszar szacunkowy : 20+55+65+10+12= 162m2</t>
  </si>
  <si>
    <t>D-01.03.07</t>
  </si>
  <si>
    <t>Renowacja sieci kanalizacji ściekowej</t>
  </si>
  <si>
    <t>1.23.1</t>
  </si>
  <si>
    <t>1.24.1</t>
  </si>
  <si>
    <t>Razem renowacja sieci kanalizacji ściekowej</t>
  </si>
  <si>
    <t>D-01.03.05</t>
  </si>
  <si>
    <t>1.25.1</t>
  </si>
  <si>
    <t xml:space="preserve">j.w. ale dla przewodu Dn200 z rur żeliwnych C40 </t>
  </si>
  <si>
    <t>1.26.1</t>
  </si>
  <si>
    <t xml:space="preserve">j.w. ale dla przewodu Dn100 z rur żeliwnych C40 </t>
  </si>
  <si>
    <t>1.27.1</t>
  </si>
  <si>
    <t xml:space="preserve">j.w. ale dla przewodu Dn80 z rur żeliwnych C40 </t>
  </si>
  <si>
    <t>1.28.1</t>
  </si>
  <si>
    <t>Wykonanie hydrantu nadziemnego Dn80, z zasuwą, robotami ziemnymi, próba szczelności</t>
  </si>
  <si>
    <t>1.29.1</t>
  </si>
  <si>
    <t>Wykonanie przyłącza wody Dy32-63mmPE jako odrzutu od proj. wodociągu oraz  połączenie  z istniejącym przewodem w32-63 na granicy działki</t>
  </si>
  <si>
    <t>1.30.1</t>
  </si>
  <si>
    <t>Wykonanie zasuwy odcinającej Dn100</t>
  </si>
  <si>
    <t>1.31.1</t>
  </si>
  <si>
    <t>Wykonanie zasuwy odcinającej Dn200</t>
  </si>
  <si>
    <t>1.32.1</t>
  </si>
  <si>
    <t>Wykonanie zasuwy odcinającej Dn600</t>
  </si>
  <si>
    <t>1.33.1</t>
  </si>
  <si>
    <t>1.34.1</t>
  </si>
  <si>
    <t>Rozebranie istniejącego wodociągu Dn100-200m wraz z wywiezieniem gruzu oraz zasypaniem wykopu z ubiciem lub zamulenie przewodu oraz uporządkowanie terenu</t>
  </si>
  <si>
    <t>1.35.1</t>
  </si>
  <si>
    <t>Rozebranie istniejącego wodociągu Dn600m wraz z wywiezieniem gruzu oraz zasypaniem wykopu z ubiciem lub zamulenie przewodu oraz uporządkowanie terenu</t>
  </si>
  <si>
    <t>1.36.1</t>
  </si>
  <si>
    <t xml:space="preserve">Dodatek na wodociąg tymczasowy Dy90mmPE </t>
  </si>
  <si>
    <t>1.37.1</t>
  </si>
  <si>
    <t>2.1.1.b</t>
  </si>
  <si>
    <t>2.2.1.b</t>
  </si>
  <si>
    <t>3.1.1.b</t>
  </si>
  <si>
    <t>Przebudowa sieci wodociągowej</t>
  </si>
  <si>
    <t>Zasypywanie wykopów wraz zpodsypką, obsupką i zagęszczeniem (wymiana gruntu, dostawa piasku do 20 km) spycharkami i ręcznie z przemieszczeniem gruntu na odl. do 10 m w gruncie kat. I-III</t>
  </si>
  <si>
    <t>KOSZTY ZWiK RAZEM B (brutto)</t>
  </si>
  <si>
    <t>Ułożenie wodociągu Dn600mm z rur żeliwnych C40 wraz z kształtkami, blokami oporowymi, niezbędnymi robotami rozbiórkowymi i odtworzeniowymi wraz z zagospodarowaniem odpadów, odwodnieniem wykopów, odtworzeniem istniejącej nawierzchni, połączeniem z istniejącą siecią wodociągową , dezynfekcją, próbą szczelności</t>
  </si>
  <si>
    <t xml:space="preserve">Montaż studni rewizyjnej-odwodnieniowej- z kręgów betonowych Dn1,20m wraz z niezbędnymi robotami rozbiórkowymi, odwodnieniem wykopów </t>
  </si>
  <si>
    <t xml:space="preserve">CZĘŚĆ B - Renowacja kanzalizacji sanitarnej, sieć wodociągowa </t>
  </si>
  <si>
    <t>1.8.1.a</t>
  </si>
  <si>
    <t>obszar szacunkowy : 340m2</t>
  </si>
  <si>
    <t>1.9.1.a</t>
  </si>
  <si>
    <t>obszar szacunkowy : 30+20+17+40+67 =174 m2</t>
  </si>
  <si>
    <t>Przebudowa sieci kanalizacji deszczowej</t>
  </si>
  <si>
    <t>1.12.1</t>
  </si>
  <si>
    <t>1.13.1</t>
  </si>
  <si>
    <t>1.14.1</t>
  </si>
  <si>
    <t>1.15.1</t>
  </si>
  <si>
    <t>1.16.1</t>
  </si>
  <si>
    <t>1.17.1</t>
  </si>
  <si>
    <t>1.18.1</t>
  </si>
  <si>
    <t>1.19.1</t>
  </si>
  <si>
    <t>1.20.1</t>
  </si>
  <si>
    <t>1.21.1</t>
  </si>
  <si>
    <t>Razem przebudowa sieci kanalizacji deszczowej</t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</si>
  <si>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demontowany wodociąg + wykop pod studnie odwodnieniową </t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</si>
  <si>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demontowaną sieć kanalizacji desczowej </t>
  </si>
  <si>
    <t>IX</t>
  </si>
  <si>
    <t>X</t>
  </si>
  <si>
    <t>XI</t>
  </si>
  <si>
    <t>XII</t>
  </si>
  <si>
    <t>XIII</t>
  </si>
  <si>
    <t>szacunkowo:1067,08m3</t>
  </si>
  <si>
    <t>1.22.2</t>
  </si>
  <si>
    <t>RAZEM CZĘŚĆ C
 KOSZTY WGK</t>
  </si>
  <si>
    <t>KOSZTY WGK RAZEM C (brutto)</t>
  </si>
  <si>
    <t>Spawanie rury preizolowanej Dn250mm</t>
  </si>
  <si>
    <t>Wykonanie badania spawu metodą ultradźwiękową</t>
  </si>
  <si>
    <t xml:space="preserve">Mufowanie złącza rur preizolowanych o śr. płaszcza 450mm  </t>
  </si>
  <si>
    <t>Kolano preizolowane symetryczne Dn250/450mm kąt 90°</t>
  </si>
  <si>
    <t>Kolano preizolowane symetryczne Dn250/450mm kąt 36°</t>
  </si>
  <si>
    <t>Dennice stalowe Dn250mm wraz z zakończeniem izolacji Dz450mm</t>
  </si>
  <si>
    <t>Maty kompensacyjne o wym. 1000x500x40</t>
  </si>
  <si>
    <t>Płukanie sieci cieplej Dn250mm</t>
  </si>
  <si>
    <t>Próba szczelności sieci cieplnej Dn250mm</t>
  </si>
  <si>
    <t>Sprawdzenie instalacji alarmowej sieci cieplnej</t>
  </si>
  <si>
    <t>Kanalizacja teletechniczna z rur RHDPE Dn40mm z wykonaniem niezbędnych robót ziemnych</t>
  </si>
  <si>
    <t xml:space="preserve">Wykonanie próby ciśnieniowej kanalizacji teletechnicznej </t>
  </si>
  <si>
    <t>Wykonanie geodezyjnej inwentaryzacji powykonawczej</t>
  </si>
  <si>
    <t>Wykonanie dokumentacji powykonawczej</t>
  </si>
  <si>
    <t>kpl</t>
  </si>
  <si>
    <t>kpl.</t>
  </si>
  <si>
    <t>Sieć cieplna z rur preizolowanych Dn250/450mm z wykonaniem niezbędnych robót ziemnych</t>
  </si>
  <si>
    <t>CZĘŚĆ D - sieć ciepłownicza wraz z kanalizacją teletechniczną</t>
  </si>
  <si>
    <t>RAZEM CZĘŚĆ D
 KOSZTY SEC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</si>
  <si>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budowy) </t>
  </si>
  <si>
    <t>3.6.1.a</t>
  </si>
  <si>
    <t>obszar szacunkowy : 340+71 = 411m2</t>
  </si>
  <si>
    <t>3.7.1.a</t>
  </si>
  <si>
    <t>obszar szacunkowy : 17+40+30+20+17+21=145m2</t>
  </si>
  <si>
    <t>3.8.1.a</t>
  </si>
  <si>
    <t>obszar szacunkowy : 17+21 = 38m2</t>
  </si>
  <si>
    <t>3.10.1.a</t>
  </si>
  <si>
    <t>obszar szacunkowy : 71+17+40+30+20=178m2</t>
  </si>
  <si>
    <t>3.11.1.a</t>
  </si>
  <si>
    <t>obszar szacunkowy : 340 m2</t>
  </si>
  <si>
    <t>3.12.1.a</t>
  </si>
  <si>
    <t>4.2.1.a</t>
  </si>
  <si>
    <t>XIV</t>
  </si>
  <si>
    <t>XV</t>
  </si>
  <si>
    <t xml:space="preserve">ROBOTY PRZYGOTOWAWCZE </t>
  </si>
  <si>
    <t>Razem przebudowa sieci wodociągowej</t>
  </si>
  <si>
    <t>RAZEM CZĘŚĆ B
 KOSZTY ZWiK</t>
  </si>
  <si>
    <t>KOSZTY SEC RAZEM D (brutto)</t>
  </si>
  <si>
    <t>RAZEM CAŁOŚĆ Z VAT (brutto)</t>
  </si>
  <si>
    <t>RAZEM CAŁOŚĆ  A+B+C+D (netto)</t>
  </si>
  <si>
    <t>Podatek VAT</t>
  </si>
  <si>
    <t xml:space="preserve">Usunięcie drzew i krzewów </t>
  </si>
  <si>
    <t>Mechaniczne ścinanie drzew o średnicy do 15cm wraz z karczowaniem pni oraz wywiezieniem dłużyc, gałęzi i karpiny na odl. 15km</t>
  </si>
  <si>
    <t>Mechaniczne ścinanie drzew o średnicy 16-25cm wraz z karczowaniem pni oraz wywiezieniem dłużyc, gałęzi i karpiny na odl. 15km</t>
  </si>
  <si>
    <t>1.6.1</t>
  </si>
  <si>
    <t>Mechaniczne ścinanie drzew o średnicy 26-35cm wraz z karczowaniem pni oraz wywiezieniem dłużyc, gałęzi i karpiny na odl. 15km</t>
  </si>
  <si>
    <t>1.7.1</t>
  </si>
  <si>
    <t>Mechaniczne ścinanie drzew o średnicy 36-45cm wraz z karczowaniem pni oraz wywiezieniem dłużyc, gałęzi i karpiny na odl. 15km</t>
  </si>
  <si>
    <t>Mechaniczne ścinanie drzew o średnicy większej niż 55cm wraz z karczowaniem pni oraz wywiezieniem dłużyc, gałęzi i karpiny na odl. 15km</t>
  </si>
  <si>
    <t>Razem usunięcie drzew i krzewów</t>
  </si>
  <si>
    <t>D-01.03.02A</t>
  </si>
  <si>
    <t>Likwidacja kolizji elektroenergetycznych</t>
  </si>
  <si>
    <t>Demontaż złącza kablowego ZKP (dla nieistn. tymczasowej sygnalizacji)</t>
  </si>
  <si>
    <t>Demontaż węzła kablowego WK-6</t>
  </si>
  <si>
    <t>Demontaż słupów żelbetowych linii NN pojedynczych z podporą</t>
  </si>
  <si>
    <t>Kopanie koparkami podsiębiernymi rowów dla kabli o głębokości do 0.8 m i szer. dna do 0.4 m w gruncie kat. III-IV - odkopanie istniejących linii kablowych</t>
  </si>
  <si>
    <t>Ręczne kopanie rowów dla kabli o głębokości do 0.8 m i szer. dna do 0.4 m w gruncie kat. IV - odkopanie istniejących linii kablowych</t>
  </si>
  <si>
    <t>Demontaż kabli wielożyłowych o masie do 2.0 kg/m układanych w gruncie kat. III-I</t>
  </si>
  <si>
    <t>Kopanie koparkami podsiębiernymi rowów dla kabli o głębokości do 1.0 m i szer. dna do 0.4 m w gruncie kat. III-IV - odkopanie istniejących linii kablowych</t>
  </si>
  <si>
    <t>1.22.1</t>
  </si>
  <si>
    <t>Ręczne kopanie rowów dla kabli o głębokości do 1.0 m i szer. dna do 0.4 m w gruncie kat. IV - odkopanie istniejących linii kablowych</t>
  </si>
  <si>
    <t>Demontaż kabli wielożyłowych o masie do 2.0 kg/m układanych w gruncie kat. III-IV</t>
  </si>
  <si>
    <t>Demontaż i ponowny montaż przewodów izolowanych linii NN o przekroju 95 mm2</t>
  </si>
  <si>
    <t>km/1 przew.</t>
  </si>
  <si>
    <t>Montaż istn. węzła kablowego WK-6</t>
  </si>
  <si>
    <t>Montaż proj. szafy kablowej SK-4 z wyposażeniem</t>
  </si>
  <si>
    <t>1.28</t>
  </si>
  <si>
    <t>Montaż i stawianie słupów linii napowietrznej nn - pojedynczy z ustojami, kompletny, wraz z podłączeniem linii napowietrznej 0,4kV</t>
  </si>
  <si>
    <t>Układanie bednarki w kanałach na gotowych uchwytach - bednarka do 120 mm2</t>
  </si>
  <si>
    <t>Kopanie koparkami podsiębiernymi rowów dla kabli o głębokości do 0.8 m i szer. dna do 0.4 m w gruncie kat. III-IV - kopanie pod nowe trasy</t>
  </si>
  <si>
    <t>Układanie bednarki w rowach kablowych - bednarka do 120 mm2</t>
  </si>
  <si>
    <t>Układanie bednarki w kanałach lub tunelach luzem - bednarka do 120 mm2</t>
  </si>
  <si>
    <t>Łączenie przewodów uziemiających przez spawanie w wykopie - bednarka 120 mm2</t>
  </si>
  <si>
    <t>Nasypanie warstwy piasku grubości 0.1 m na dno rowu kablowego o szer.do 0.4 m</t>
  </si>
  <si>
    <t>Układanie rur ochronnych z PCW o średnicy 110</t>
  </si>
  <si>
    <t>Układanie rur ochronnych z RHDPEp o średnicy 110</t>
  </si>
  <si>
    <t>Układanie rur ochronnych z RHDPEp o średnicy do 110 dwudzielna</t>
  </si>
  <si>
    <t>Ręczne układanie kabli wielożyłowych o masie do 3.0 kg/m na napięcie znamionowe poniżej 110 kV w rowach kablowych (NAYY-J 4x70 0,6/1kV) - zasilanie szafki SOU-351 i SO</t>
  </si>
  <si>
    <t>Ręczne układanie kabli wielożyłowych o masie do 3.0 kg/m na napięcie znamionowe poniżej 110 kV w rowach kablowych (NAY2Y-J 4x150 0,6/1kV)</t>
  </si>
  <si>
    <t>Ręczne układanie kabli wielożyłowych o masie do 3.0 kg/m na napięcie znamionowe poniżej 110 kV w rowach kablowych - kable istniejące (przemieszczenie)</t>
  </si>
  <si>
    <t>Układanie kabli wielożyłowych o masie do 3.0 kg/m na napięcie znamionowe poniżej 110 kV w rurach pustakach lub kanałach zamkniętych - kable istniejące (przemieszczenie)</t>
  </si>
  <si>
    <t>Ręczne układanie folii na kablu - budowa - dla kabli nn</t>
  </si>
  <si>
    <t>Montaż w rowach muf przelotowych na kablach jednożyłowych z żyłami Al o przekroju do 240 mm2 na napięcie do 1 kV o izolacji i powłoce z tworzyw sztucznych</t>
  </si>
  <si>
    <t>Mechaniczne zasypywanie rowów dla kabli o głębokości do 0.8 m i szer. dna do 0.4 m w gruncie kat. III-IV</t>
  </si>
  <si>
    <t>1.44.1</t>
  </si>
  <si>
    <t>Mechaniczne zasypywanie rowów dla kabli o głębokości do 0.6 m i szer. dna do 0.4 m w gruncie kat. III-IV</t>
  </si>
  <si>
    <t>1.45.1</t>
  </si>
  <si>
    <t>Kopanie koparkami podsiębiernymi rowów dla kabli o głębokości do 1.0 m i szer. dna do 0.4 m w gruncie kat. III-IV - kopanie pod nowe trasy</t>
  </si>
  <si>
    <t>1.46.1</t>
  </si>
  <si>
    <t>1.47.1</t>
  </si>
  <si>
    <t>Układanie rur ochronnych z RHDPEp o średnicy 160 (dla istn. kabli)</t>
  </si>
  <si>
    <t>1.48.1</t>
  </si>
  <si>
    <t>Układanie rur ochronnych z RHDPEp o średnicy 160 mm dwudzielna</t>
  </si>
  <si>
    <t>1.49.1</t>
  </si>
  <si>
    <t>Układanie rur ochronnych z RHDPEp o średnicy 160 (dla proj. kabli)</t>
  </si>
  <si>
    <t>1.50.1</t>
  </si>
  <si>
    <t>Ręczne układanie kabli jednożyłowych o masie do 3.0 kg/m na napięcie znamionowe poniżej 110 kV w rowach kablowych - przemieszczenie istniejących kabli</t>
  </si>
  <si>
    <t>1.51.1</t>
  </si>
  <si>
    <t>Układanie istniejących kabli jednożyłowych o masie do 3.0 kg/m na napięcie znamionowe poniżej 110 kV w rurach, pustakach lub kanałach zamkniętych</t>
  </si>
  <si>
    <t>1.52.1</t>
  </si>
  <si>
    <t>Ręczne układanie kabli jednożyłowych o masie do 3.0 kg/m na napięcie znamionowe poniżej 110 kV w rowach kablowych (NA2XS(F)2Y 1x150/25 12/20kV) - dostarczenie materiału w zakresie ENEA Operator sp. z o.o.</t>
  </si>
  <si>
    <t>1.53.1</t>
  </si>
  <si>
    <t>Układanie kabli jednożyłowych o masie do 3.0 kg/m na napięcie znamionowe poniżej 110 kV w rurach, pustakach lub kanałach zamkniętych (NA2XS(F)2Y 1x150/25 12/20kV)  - dostarczenie materiału w zakresie ENEA Operator sp. z o.o.</t>
  </si>
  <si>
    <t>1.54.1</t>
  </si>
  <si>
    <t>Montaż w rowach muf przelotowych SN (dla kabla 3xXRUHAKXS 1x120/50 12/20kV)</t>
  </si>
  <si>
    <t>1.55.1</t>
  </si>
  <si>
    <t>Wykonanie montażu, mufa kablowa po stronie ENEA Operator Sp. z o.o.</t>
  </si>
  <si>
    <t>Montaż w rowach muf przelotowych SN (dla kabla 3xNA2XS(F)2Y 1x150/25 12/20kV i 3x YHdAKX 1x120/50 12/20kV)</t>
  </si>
  <si>
    <t>1.56.1</t>
  </si>
  <si>
    <t>Ręczne układanie folii na kablu - budowa - dla KABLA SN</t>
  </si>
  <si>
    <t>1.57.1</t>
  </si>
  <si>
    <t>Mechaniczne zasypywanie rowów dla kabli o głębokości do 1.0 m i szer. dna do 0.4 m w gruncie kat. III-IV</t>
  </si>
  <si>
    <t>1.58.1</t>
  </si>
  <si>
    <t>1.59.1</t>
  </si>
  <si>
    <t>1.60.1</t>
  </si>
  <si>
    <t>Badanie linii kablowej o ilości żył do 4</t>
  </si>
  <si>
    <t>odc.</t>
  </si>
  <si>
    <t>1.62.1</t>
  </si>
  <si>
    <t>Badanie linii kablowej SN - istniejące odcinki po przełożeniu, komplet pomiarów</t>
  </si>
  <si>
    <t>pomiar</t>
  </si>
  <si>
    <t>1.63.1</t>
  </si>
  <si>
    <t>D-07.07.01</t>
  </si>
  <si>
    <t>Oświetlenie drogowe</t>
  </si>
  <si>
    <t>Kopanie koparkami podsiębiernymi rowów dla kabli o głębokości do 0.8 m i szer. dna do 0.4 m w gruncie kat. III-IV</t>
  </si>
  <si>
    <t>6.8.1</t>
  </si>
  <si>
    <t>Mechaniczne zasypywanie rowów dla kabli o głębokości do 0.8 m i szer. dna do 0.4 m w gruncie kat. III-IV</t>
  </si>
  <si>
    <t>6.9.1</t>
  </si>
  <si>
    <t>Demontaż przewodów linii NN</t>
  </si>
  <si>
    <t>6.10.1</t>
  </si>
  <si>
    <t>Demontaż kabli wielożyłowych o masie do 1.0 kg/m na napięcie znamionowe poniżej 110 kV w rowach kablowych</t>
  </si>
  <si>
    <t>6.11.1</t>
  </si>
  <si>
    <t>Demontaż słupów oświetleniowych o masie do 100 kg</t>
  </si>
  <si>
    <t>6.12.1</t>
  </si>
  <si>
    <t>Demontaż opraw oświetlenia zewnętrznego na trzpieniu słupa lub wysięgniku, wraz z wysięgnikiem</t>
  </si>
  <si>
    <t>6.13.1</t>
  </si>
  <si>
    <t xml:space="preserve">demontaż istn. opraw oświetleniowych 
w obrębie ronda Mączna-Pszenna-Walecznych </t>
  </si>
  <si>
    <t>Demontaż istn. szafki oświetleniowej</t>
  </si>
  <si>
    <t>6.14.1</t>
  </si>
  <si>
    <t>Demontaż istn. szafki oświetleniowej SO351</t>
  </si>
  <si>
    <t>Kopanie koparkami podsiębiernymi rowów dla kabli o głębokoci do 0.8 m i szer. dna do 0.4 m w gruncie kat. III-IV</t>
  </si>
  <si>
    <t>6.15.1</t>
  </si>
  <si>
    <t>Nasypanie warstwy piasku gruboci 0.1 m na dno rowu kablowego o szer.
do 0.4 m</t>
  </si>
  <si>
    <t>6.16.1</t>
  </si>
  <si>
    <t>Układanie rur ochronnych z PCW o rednicy do 75 mm w wykopie</t>
  </si>
  <si>
    <t>6.17.1</t>
  </si>
  <si>
    <t>Układanie rur ochronnych z RHDPEp o średnicy do 110/10mm w wykopie</t>
  </si>
  <si>
    <t>6.18.1</t>
  </si>
  <si>
    <t>Układanie rur ochronnych giętkich z PCW o rednicy do 50mm w wykopie - zabezpieczenie kabla przy słupach</t>
  </si>
  <si>
    <t>6.19.1</t>
  </si>
  <si>
    <t>Układanie rur ochronnych UV o średnicy do 50mm na słupie, wraz z osprzętem (kompletne)</t>
  </si>
  <si>
    <t>6.20.1</t>
  </si>
  <si>
    <t>Ręczne układanie kabli wielożyłowych o masie do 1.0 kg/m na napięcie znamionowe poniżej 110 kV w rowach kablowych (YAKY 4x25mm2)</t>
  </si>
  <si>
    <t>6.21.1</t>
  </si>
  <si>
    <t>Układanie kabli wielożyłowych o masie do 1.0 kg/m na napięcie znamionowe poniżej 110 kV w rurach pustakach lub kanałach zamkniętych</t>
  </si>
  <si>
    <t>6.22.1</t>
  </si>
  <si>
    <t>Montaż  czteropalczatki typu SKE 4F</t>
  </si>
  <si>
    <t>6.23.1</t>
  </si>
  <si>
    <t>6.24.1</t>
  </si>
  <si>
    <t>6.25.1</t>
  </si>
  <si>
    <t>6.26.1</t>
  </si>
  <si>
    <t>Mechaniczne zasypywanie rowów dla kabli o głębokoci do 0.6 m i szer. dna do 0.4 m w gruncie kat. III-IV</t>
  </si>
  <si>
    <t>6.27.1</t>
  </si>
  <si>
    <t>Montaż i stawianie słupów oświetleniowych o masie do 300 kg</t>
  </si>
  <si>
    <t>6.28.1</t>
  </si>
  <si>
    <t>Montaż i stawianie słupów oświetleniowych o masie do 300 kg z uziemieniem</t>
  </si>
  <si>
    <t>6.29.1</t>
  </si>
  <si>
    <t>Montaż i stawianie słupów oświetleniowych o masie do 100 kg</t>
  </si>
  <si>
    <t>6.30.1</t>
  </si>
  <si>
    <t>Montaż i stawianie słupów oświetleniowych o masie do 100 kg z uziemieniem</t>
  </si>
  <si>
    <t>6.31.1</t>
  </si>
  <si>
    <t>słup oświetleniowy typu 06/60/4 o dł. nadziemnej 6m ze złączem kontrolnym</t>
  </si>
  <si>
    <t>Montaż i stawianie słupów oświetleniowych o masie do 100 kg z uziemieniem - słupek z nasadką</t>
  </si>
  <si>
    <t>6.32.1</t>
  </si>
  <si>
    <t>słupek oświetleniowy z nasadką</t>
  </si>
  <si>
    <t>Montaż złącz słupowych w słupach oświetleniowych</t>
  </si>
  <si>
    <t>6.33.1</t>
  </si>
  <si>
    <t>6.33.2</t>
  </si>
  <si>
    <t>6.33.3</t>
  </si>
  <si>
    <t>Montaż złącz na linii nap nn</t>
  </si>
  <si>
    <t>6.34.1</t>
  </si>
  <si>
    <t>Komplet złącz słupowych na linię napowietrzną</t>
  </si>
  <si>
    <t>Montaż wysięgników rurowych o ciężarze do 15 kg na słupie</t>
  </si>
  <si>
    <t>6.35.1</t>
  </si>
  <si>
    <t>Wciąganie przewodów z udziałem podnośnika samochodowego w słup lub rury osłonowe</t>
  </si>
  <si>
    <t>6.36.1</t>
  </si>
  <si>
    <t>Montaż opraw oświetlenia zewnętrznego na słupie</t>
  </si>
  <si>
    <t>6.37.1</t>
  </si>
  <si>
    <t>6.38.1</t>
  </si>
  <si>
    <t xml:space="preserve">oprawa oświetlenia drogowego typu LED o barwie naturalnie białej NW, mocy max. 80W 
i strumieniu świetlnym oprawy min. 12823lm  </t>
  </si>
  <si>
    <t>Montaż opraw oświetlenia zewnętrznego na słupie (doświetlenie przejść dla pieszych)</t>
  </si>
  <si>
    <t>6.39.1</t>
  </si>
  <si>
    <t>6.40.1</t>
  </si>
  <si>
    <t>Zarobienie na sucho końca kabla 5-żyłowego o przekroju żył do 50 mm2 na napięcie do 1 kV o izolacji i powłoce z tworzyw sztucznych</t>
  </si>
  <si>
    <t>6.41.1</t>
  </si>
  <si>
    <t>14 szt., krotność 2</t>
  </si>
  <si>
    <t>Podłączenie przewodów pojedynczych w izolacji polwinitowej pod zaciski lub bolce (przekrój żył do 16 mm2) - (YDYżo 5x1,5mm2)</t>
  </si>
  <si>
    <t>6.42.1</t>
  </si>
  <si>
    <t>j.w.</t>
  </si>
  <si>
    <t>Wykopy oraz przekopy wykonywane koparkami przedsiębiernymi 0.15 m3 na odkład w gruncie kat. III</t>
  </si>
  <si>
    <t>6.43.1</t>
  </si>
  <si>
    <t>6.44.1</t>
  </si>
  <si>
    <t>Układanie rur ochronnych z PCW o średnicy do 75 mm w wykopie</t>
  </si>
  <si>
    <t>6.45.1</t>
  </si>
  <si>
    <t>Montaż szafy oświetleniowej typu SO-5 (wł. Gmina Miasto Szczecin) - z materiałem</t>
  </si>
  <si>
    <t>6.46.1</t>
  </si>
  <si>
    <t>Montaż szafa oświetleniowa typu SO-4 (wł. Enea Oświetlenie) - bez materiału (materiał w zakresie ENEA Ośw.)</t>
  </si>
  <si>
    <t>6.47.1</t>
  </si>
  <si>
    <t>robocizna</t>
  </si>
  <si>
    <t>6.48.1</t>
  </si>
  <si>
    <t>Badanie linii kablowej o iloci żył do 4  Nowa linia oświetleniowa</t>
  </si>
  <si>
    <t>6.50.1</t>
  </si>
  <si>
    <t>kpl.
pom.</t>
  </si>
  <si>
    <t>6.51.1</t>
  </si>
  <si>
    <t>RAZEM Oświetlenie drogowe</t>
  </si>
  <si>
    <t>8.8.1</t>
  </si>
  <si>
    <t>Krawężniki polimerobetonowe PERONOWE o przekroju ~43,5x33 światło: 18cm wraz z obustronnym zakończeniem krawężnikiem przejściowym 53,5x33(27) światło: 18-12cm wraz z  ławą betonową  z oporem C12/15</t>
  </si>
  <si>
    <t>Krawężniki polimerobetonowe PRZEJŚCIA DLA PIESZYCH o przekroju ~18x30  leżące trapezowe (rampowe) - światło 0cm wraz z  ława z oporem z betonu C12/15</t>
  </si>
  <si>
    <t>17.14.3</t>
  </si>
  <si>
    <t>17.14.4</t>
  </si>
  <si>
    <t>17.14.5</t>
  </si>
  <si>
    <t xml:space="preserve">Krawężniki polimerobetonowe PRZEJŚCIA DLA PIESZYCH - odcinki przejściowe pomiędzy różnymi przekrojami: ~ 21x30/21x18   leżące  - światło zmienne 0-3cm lub stałe 3cm na ławie betonowej z oporem </t>
  </si>
  <si>
    <t>1.9.1a</t>
  </si>
  <si>
    <t>Mechaniczne usunięcie krzewów i podrostu wraz z karczowaniem pni oraz wywiezieniem pni, gałęzi i karpiny na odl. 15km</t>
  </si>
  <si>
    <t xml:space="preserve">Profilowanie i zagęszczenie podłoża pod warstwy konstrukcyjne nawierzchni, grunt kat. I-III. (roboty obejmują  wykopy do rzędnej koryta  proj. nawierzchni do gł. do 50cm od spodu istn. podbudowy) z wywiezieniem urobku poza teren budowy na odl. do 15 km </t>
  </si>
  <si>
    <t>Oczyszczenie powierzchni warstwy konstrukcyjnej  bitumicznej ( w tym z kostki)</t>
  </si>
  <si>
    <t>Oczyszczenie powierzchni warstwy konstrukcyjnej niebitumicznej</t>
  </si>
  <si>
    <t>Skropienie powierzchni warstwy bitumicznej ( w tym z kostki kamiennej)</t>
  </si>
  <si>
    <t>Skropienie powierzchni warstwy niebitumicznej</t>
  </si>
  <si>
    <t>Szacunkowo:375-35-50=290m3</t>
  </si>
  <si>
    <t>7.20.2</t>
  </si>
  <si>
    <t>7.20.3</t>
  </si>
  <si>
    <t>4.5.2.</t>
  </si>
  <si>
    <t>Ułożenie warstwy poslizgowej z geowłókniny o gramaturze 450-550g/m2 pod warstwę z betonu cementowego</t>
  </si>
  <si>
    <t>Razem (R15=30m + R10,5=8,3m)</t>
  </si>
  <si>
    <t>1.8.2</t>
  </si>
  <si>
    <t>Rozbiórka naw. bitumicznej o gr. do 15cm  wraz  podbudową betonową grubości do 22cm  ułożonej na podbudowie z  kruszywa/lub mieszanki cementowo-piaskowej o gr. do 30cm wraz z wywiezieniem i utylizacją mat. z rozbiórki poza teren budowy na odl. do 15 km</t>
  </si>
  <si>
    <t>Krawężniki polimerobetonowe</t>
  </si>
  <si>
    <t>1.11.2</t>
  </si>
  <si>
    <t>Demontaż znaków pionowych wraz ze słupkami i kotwieniem w gruncie.</t>
  </si>
  <si>
    <t>Płyty ostrzegawcze dla niewidomych b. grafitowej  30x30cm (oznakowanie peronu przystanku) na podsypce cementowo-piaskowej 1:4 gr.3cm</t>
  </si>
  <si>
    <t xml:space="preserve"> Podbudowa zasadnicza z betonu klasy C5/6 gr. 20cm</t>
  </si>
  <si>
    <t>Podbudowa zasadnicza z betonu asfaltowego AC 22P 35/50 gr.10cm</t>
  </si>
  <si>
    <t>D-04.06.01</t>
  </si>
  <si>
    <t>Razem (R&gt;30m)=322m</t>
  </si>
  <si>
    <t>Razem (R0,5m)=10m</t>
  </si>
  <si>
    <t>Razem (R0,5)=42m</t>
  </si>
  <si>
    <t>Razem (R12)=12m</t>
  </si>
  <si>
    <t>Razem (R15)=29m</t>
  </si>
  <si>
    <t>Razem (R&gt;30)=198m</t>
  </si>
  <si>
    <t>Razem (R25)=18m</t>
  </si>
  <si>
    <t>Razem (R8)=51m</t>
  </si>
  <si>
    <t>Razem (R30)=13m</t>
  </si>
  <si>
    <t>Razem (R20-R25)=18m</t>
  </si>
  <si>
    <t>Razem (R16)=15m</t>
  </si>
  <si>
    <t>zatoka autobusowa=22m</t>
  </si>
  <si>
    <t>przejścia dla pieszych=28,86m</t>
  </si>
  <si>
    <t>przejścia dla pieszych=23,65m</t>
  </si>
  <si>
    <t>krawęzniki przejściowe z przekroju trapezowego na prostokątny  lewe Lmin.0,25m=6szt.</t>
  </si>
  <si>
    <t>krawęzniki przejściowe z przekroju trapezowego na prostokątny  prawe Lmin.0,25m=6szt.</t>
  </si>
  <si>
    <t>krawęzniki przejściowe z przekroju  prostokątnego na zwykły krawęznikowy  prawe Lmin.0,5m=3szt.</t>
  </si>
  <si>
    <t>krawęzniki przejściowe z przekroju  prostokątnego na zwykły krawęznikowy  lewe Lmin.0,5m=3szt.</t>
  </si>
  <si>
    <t>krawęzniki przejściowe z przekroju  trapezowego (rampowego) na zwykły krawęznikowy  prawe Lmin.0,5m=3szt.</t>
  </si>
  <si>
    <t>krawęzniki przejściowe z przekroju  trapezowego (rampowego) na zwykły krawęznikowy  lewe Lmin.0,5m=3szt.</t>
  </si>
  <si>
    <t>571m2</t>
  </si>
  <si>
    <t>161m2</t>
  </si>
  <si>
    <t>44m2</t>
  </si>
  <si>
    <t>148m2</t>
  </si>
  <si>
    <t>przejścia dla pieszych=19m2</t>
  </si>
  <si>
    <t>przejścia dla pieszych=39m2</t>
  </si>
  <si>
    <t>przystanek autobusowy=8m2</t>
  </si>
  <si>
    <t>przystanek autobusowy=6m2</t>
  </si>
  <si>
    <t xml:space="preserve"> 1349m2</t>
  </si>
  <si>
    <t xml:space="preserve"> 765 -270 -340 =155 m2</t>
  </si>
  <si>
    <t xml:space="preserve"> 895  -162 -174= 559m2</t>
  </si>
  <si>
    <t xml:space="preserve"> 885m2</t>
  </si>
  <si>
    <t xml:space="preserve"> jezdnie= 2*2330 = 4660m2</t>
  </si>
  <si>
    <t xml:space="preserve"> jezdnie = 2078m2</t>
  </si>
  <si>
    <t xml:space="preserve"> jezdnie + zjazd Z4 wzmoc. =( 2314-161-95)+68=2126m2</t>
  </si>
  <si>
    <t xml:space="preserve"> opaski krawężników=70m2</t>
  </si>
  <si>
    <t xml:space="preserve"> zabruki wyspek (poza opaskami krawężnika), zjazdy Z4, zatoczki postojowe =54+78+62=194m2</t>
  </si>
  <si>
    <t xml:space="preserve"> jezdnie, pierścień ronda, zatoka autobusowa, zjazd Z4 wzmoc.
(2314-161-95)*1,07+2*61*1,13+98*1,2=2457,52m2</t>
  </si>
  <si>
    <t xml:space="preserve"> zatoka autobusowa=98m2</t>
  </si>
  <si>
    <t xml:space="preserve"> opaski krawężników, zabruki wysepek, zatoczki postojowe=250m2</t>
  </si>
  <si>
    <t xml:space="preserve">  jezdnie bitumiczne=(2314-161-95+20)-(270+340) = 1468m2</t>
  </si>
  <si>
    <t xml:space="preserve"> zatoka autobusowa=110m2</t>
  </si>
  <si>
    <t>chodniki,zjazdy Z4, zatoczki postojowe= 846+76 + 62 =984m2</t>
  </si>
  <si>
    <t>Nawierzchnie twarde = 3707-161-95-563=2888m2</t>
  </si>
  <si>
    <t>jezdnie bit.=(2314-161-95)-340=1718m2</t>
  </si>
  <si>
    <t>ul.Mączna od~0+001,10 do~0+003,40</t>
  </si>
  <si>
    <t>szacunkowo:977,44m3</t>
  </si>
  <si>
    <t>Demontaże</t>
  </si>
  <si>
    <t>Przebudowa złączy kablowych</t>
  </si>
  <si>
    <t>1kpl.</t>
  </si>
  <si>
    <t>162,40m</t>
  </si>
  <si>
    <t>203kpl.</t>
  </si>
  <si>
    <t>135,20m</t>
  </si>
  <si>
    <t>116m</t>
  </si>
  <si>
    <t>0,059km/1przewieszenie</t>
  </si>
  <si>
    <t>1 szt.</t>
  </si>
  <si>
    <t>2kpl.</t>
  </si>
  <si>
    <t>40,60m</t>
  </si>
  <si>
    <t>33,80m</t>
  </si>
  <si>
    <t>1433 m2</t>
  </si>
  <si>
    <t>495m</t>
  </si>
  <si>
    <t>szafka kablowa SK-4 : 1szt.</t>
  </si>
  <si>
    <t>Linia napowietrzna 0,4kV</t>
  </si>
  <si>
    <t>20m</t>
  </si>
  <si>
    <t>234m</t>
  </si>
  <si>
    <t>bednarka stalowa ocynkowana FeZn 30x4mm: 78m</t>
  </si>
  <si>
    <t>bednarka stalowa ocynkowana FeZn 30x4mm:156m</t>
  </si>
  <si>
    <t>Przełożenie istniejących i budowa nowych linii kablowych nN 0,4kV; zabezpieczenie techniczne</t>
  </si>
  <si>
    <t>18kpl.</t>
  </si>
  <si>
    <t>Rura osłonowa kabli typu DVK 110: 64m</t>
  </si>
  <si>
    <t>Rura osłonowa kabli typu SRS 110: 23m</t>
  </si>
  <si>
    <t>19m</t>
  </si>
  <si>
    <t>Rura osłonowa kabli typu A 110 PS: 69m</t>
  </si>
  <si>
    <t>RAZEM Demontaże</t>
  </si>
  <si>
    <t>RAZEM Przebudowa złączy kablowych</t>
  </si>
  <si>
    <t>RAZEM Linia napowietrzna 0,4kV</t>
  </si>
  <si>
    <t>Kabel energetyczny nn 0,4kV typu NAYY-J 4x70mm2 0,6/1kV: 85m</t>
  </si>
  <si>
    <t>Kabel energetyczny nn 0,4kV typu NAY2Y-J 4x150mm2, 0,6/1kV: 130m</t>
  </si>
  <si>
    <t>156m</t>
  </si>
  <si>
    <t>Mufa przelotowa POLJ-01/4x 50-150-PL01: 1 kpl.</t>
  </si>
  <si>
    <t>203m</t>
  </si>
  <si>
    <t>113m</t>
  </si>
  <si>
    <t>RAZEM Przełożenie istniejących i budowa nowych linii kablowych nN 0,4kV; zabezpieczenie techniczne</t>
  </si>
  <si>
    <t>Przełożenie istniejących i budowa nowych linii kablowych 15kV; zabezpieczenie techniczne</t>
  </si>
  <si>
    <t>Rura osłonowa kabli dzielona typu A 160 PS: 42m</t>
  </si>
  <si>
    <t>Rura osłonowa do kabli typu SRS 160: 28m</t>
  </si>
  <si>
    <t>Rura osłonowa kabli typu SRS 160: 28m</t>
  </si>
  <si>
    <t>70m</t>
  </si>
  <si>
    <t>układanie bez materiału: 28m</t>
  </si>
  <si>
    <t>169m</t>
  </si>
  <si>
    <t>169,5m</t>
  </si>
  <si>
    <t>Wykonanie montażu, mufa kablowa po stronie ENEA Operator Sp. z o.o.: 1kpl.</t>
  </si>
  <si>
    <t>21m</t>
  </si>
  <si>
    <t>16m</t>
  </si>
  <si>
    <t>37m</t>
  </si>
  <si>
    <t>2szt.</t>
  </si>
  <si>
    <t>1szt.</t>
  </si>
  <si>
    <t>pomiar kompletny: 7 odcinków</t>
  </si>
  <si>
    <t>pomiar kompletny: 1szt. pomiaru</t>
  </si>
  <si>
    <t>RAZEM likwidacja kolizji elektroenergetycznych</t>
  </si>
  <si>
    <t>RAZEM Przełożenie istniejących i budowa nowych linii kablowych 15kV; zabezpieczenie techniczne</t>
  </si>
  <si>
    <t>Badania i pomiary instalacji elektrycznej</t>
  </si>
  <si>
    <t>1.60.2</t>
  </si>
  <si>
    <t>Badania i pomiary instalacji uziemiającej (każdy nastepny pomiar)</t>
  </si>
  <si>
    <t>RAZEM badania i pomiary instalacji elektrycznej</t>
  </si>
  <si>
    <t>10 szt.</t>
  </si>
  <si>
    <t>2 szt.</t>
  </si>
  <si>
    <t>4szt.</t>
  </si>
  <si>
    <t xml:space="preserve">3szt. </t>
  </si>
  <si>
    <t>256m</t>
  </si>
  <si>
    <t>demontaż linii napowietrznej 0,065km na jedną sztukę przewieszenia</t>
  </si>
  <si>
    <t>demontaż linii kablowej nn (zasilanie oświetlenia): 256m</t>
  </si>
  <si>
    <t xml:space="preserve">demontaż istn. słupów oświetleniowych : 4kpl.
w obrębie ronda Mączna-Pszenna-Walecznych </t>
  </si>
  <si>
    <t>Przeniesienie istniejącej tablicy drogowskazowo - informacyjnej "Szpital  Zdroje" wraz rozbiórka starego fundamentu i budową nowego wraz z wykoaniem kotwienia zgodnie ze stanem istniejącym (Beton ławy min. C30/37 o wymiarach ~0,8x0,8x1,5m)</t>
  </si>
  <si>
    <t>444m</t>
  </si>
  <si>
    <t>rura osłonowa DVK 75 dwuścienna: 151m</t>
  </si>
  <si>
    <t>rura osłonowa SRS 110: 210m</t>
  </si>
  <si>
    <t>rura osłonowa DVR 50: 15m</t>
  </si>
  <si>
    <t>rura osłonowa UV: 10m</t>
  </si>
  <si>
    <t>kabel YAKY 0,6/1kV 4x25mm2: 546m</t>
  </si>
  <si>
    <t>kabel YAKY 0,6/1kV 4x25mm2: 386m</t>
  </si>
  <si>
    <t>RAZEM Układanie linii kablowych</t>
  </si>
  <si>
    <t>Układanie linii kablowych</t>
  </si>
  <si>
    <t>39sztuk</t>
  </si>
  <si>
    <t>bednarka stalowa FeZn 25x4mm: 288m</t>
  </si>
  <si>
    <t>bednarka stalowa FeZn 25x4mm:138m</t>
  </si>
  <si>
    <t>16 sztuk</t>
  </si>
  <si>
    <t>słup oświetleniowy typu 09/60/4 o dł. nadziemnej 9m: 1sztuka</t>
  </si>
  <si>
    <t>słup oświetleniowy typu 09/60/4 o dł. nadziemnej 9m ze złączem kontrolnym: 7sztuk</t>
  </si>
  <si>
    <t>słup oświetleniowy typu 06/60/4 o dł. nadziemnej 6m: sztuki</t>
  </si>
  <si>
    <t>Montaż słupów oświetleniowych</t>
  </si>
  <si>
    <t xml:space="preserve">oprawa oświetlenia drogowego typu LED o barwie naturalnie białej NW, mocy max. 50W 
i strumieniu świetlnym oprawy min. 7833lm: 5sztuk  </t>
  </si>
  <si>
    <t>przewód typu: YDY 450/750V, 5x1,5 mm2: 108m</t>
  </si>
  <si>
    <t>wysięgnik o dł. l=1,5m, wys. h=1m, 10st. Nachylenia: 1sztuka</t>
  </si>
  <si>
    <t xml:space="preserve">Oprawa oświetlenia drogowego typu LED o barwie ciepłej, białej WW, mocy max. 90W 
i strumieniu świetlnym oprawy min. 15000lm : 2sztki </t>
  </si>
  <si>
    <t xml:space="preserve">oprawa oświetlenia drogowego typu LED o barwie ciepłej, białej WW, mocy max. 83W 
i strumieniu świetlnym oprawy min. 14000lm: 4sztuki  </t>
  </si>
  <si>
    <t>1 m3</t>
  </si>
  <si>
    <t>kabel YAKY 0.6/1kV 4x16mm2: 5m</t>
  </si>
  <si>
    <t>rura osłonowa DVR 50: 4m</t>
  </si>
  <si>
    <t>szafka oświetlniowa SO-6 o wym. 1670x660x245mm wraz z wyposażeniem: 1 komplet</t>
  </si>
  <si>
    <t>1 komplet</t>
  </si>
  <si>
    <t>1 komplet pomiaru</t>
  </si>
  <si>
    <t>RAZEM Montaż słupów oświetleniowych</t>
  </si>
  <si>
    <t>Montaż szafek oświetleniowych</t>
  </si>
  <si>
    <t>RAZEM Montaż szafek oświetleniowych</t>
  </si>
  <si>
    <t>6.48.2</t>
  </si>
  <si>
    <t>28 kompletów pomiaru</t>
  </si>
  <si>
    <t>22 odcinki</t>
  </si>
  <si>
    <t>Razem wykonanie nasypów</t>
  </si>
  <si>
    <t>2.2.2</t>
  </si>
  <si>
    <t>ul.Pszenna od~0+061do ~0+075,5</t>
  </si>
  <si>
    <t>ul.Walecznych od ~0+002,58 do 0+017,28</t>
  </si>
  <si>
    <t>Nawierzchnia z betonu cementowego</t>
  </si>
  <si>
    <t>Razem  Nawierzchnia z betonu cementowego</t>
  </si>
  <si>
    <t>Nawierzchnie z kostki kamiennej</t>
  </si>
  <si>
    <t xml:space="preserve">Ogrodzenie łańcuchowe U-12b </t>
  </si>
  <si>
    <t>Słupki blokujące: U-12c</t>
  </si>
  <si>
    <t>Razem meble miejskie</t>
  </si>
  <si>
    <t>Razem Inne</t>
  </si>
  <si>
    <t>Wykonanie nasypów z gruntów pozyskanych na budowie z uzupełnieniem gruntów z dowozu w razie potrzeby</t>
  </si>
  <si>
    <t>Szacunkowo:195m3</t>
  </si>
  <si>
    <t>18 sztuk słupków co 1,5m, Łańcuch: L=18 +2,5m=20,5m (długość w rzucie z góry nie uzględnienia zwisu łańcucha)</t>
  </si>
  <si>
    <t>Regulacja pionowa pokryw zaworów/ zasów sieci wodociągowej/ gazowej</t>
  </si>
  <si>
    <t>Regulacja pionowa  włazów studni KD, KS, KO wraz z wymianą włazów i pierścieni regulacyjnych.</t>
  </si>
  <si>
    <t>14 kompletów</t>
  </si>
  <si>
    <t>6 kompletów</t>
  </si>
  <si>
    <t>3 komplety</t>
  </si>
  <si>
    <t>Pomiary natężenia oświetlenia - każdy dalszy komplet  pomiarów dokonywanych w terenie wraz z protokołem</t>
  </si>
  <si>
    <t>25mb</t>
  </si>
  <si>
    <t>Regulacja pionowa pokryw studni teletechnicznych do 15cm</t>
  </si>
  <si>
    <t>Szacunkowo:200,00-15-20=165m3</t>
  </si>
  <si>
    <t>75m2</t>
  </si>
  <si>
    <t>Zasypywanie wykopów wraz zpodsypką, obsypką i zagęszczeniem (wymiana gruntu, dostawa piasku do 20 km) spycharkami i ręcznie z przemieszczeniem gruntu na odl. do 10 m w gruncie kat. I-III</t>
  </si>
  <si>
    <t>50m2</t>
  </si>
  <si>
    <t>130m</t>
  </si>
  <si>
    <t>42m</t>
  </si>
  <si>
    <t>1sztuka</t>
  </si>
  <si>
    <t>1 sztuka</t>
  </si>
  <si>
    <t>9 sztuk</t>
  </si>
  <si>
    <t>7 sztuk</t>
  </si>
  <si>
    <t>126,50mb</t>
  </si>
  <si>
    <t>28,50mb</t>
  </si>
  <si>
    <t>56,50mb</t>
  </si>
  <si>
    <t>Szacunkowo:857,18m3</t>
  </si>
  <si>
    <t>Szacunkowo: 759,63m3</t>
  </si>
  <si>
    <t>70+85+115=270 m2</t>
  </si>
  <si>
    <t>Obszar szacunkowy : 340+70+60+30+25+17+21= 563m2</t>
  </si>
  <si>
    <t>87mb</t>
  </si>
  <si>
    <t>65,70m2</t>
  </si>
  <si>
    <t>74mb</t>
  </si>
  <si>
    <t>173,20mb</t>
  </si>
  <si>
    <t>7,30mb</t>
  </si>
  <si>
    <t>5mb</t>
  </si>
  <si>
    <t>2 sztuki</t>
  </si>
  <si>
    <t>18,5 mb</t>
  </si>
  <si>
    <t>11 sztuk</t>
  </si>
  <si>
    <t>280 mb</t>
  </si>
  <si>
    <t>58 mb</t>
  </si>
  <si>
    <t>150mb</t>
  </si>
  <si>
    <t xml:space="preserve">CZĘŚĆ C - Sieć kanalizacji deszczowej </t>
  </si>
  <si>
    <t>Humusowanie skarp z obsianiem przy grub. warstwy humusu 10cm</t>
  </si>
  <si>
    <t>6.1.3</t>
  </si>
  <si>
    <t>6.1.2</t>
  </si>
  <si>
    <t>Linie: P-7a i P-1e: 187m *0,12m2/m</t>
  </si>
  <si>
    <t xml:space="preserve"> Linie P-7b: (50,5+143+14+15)m *0,24m2/m=53,40m2</t>
  </si>
  <si>
    <t xml:space="preserve"> Linie: P-4: 103m *0,24m2/m</t>
  </si>
  <si>
    <t xml:space="preserve">Wykonanie linii ciągłych szerokich - grubowarstwowe </t>
  </si>
  <si>
    <t xml:space="preserve">Wykonanie linii ciągłych wąskich - grubowarstwowe </t>
  </si>
  <si>
    <t>Wykonanie linii przerywanych szerokich - grubowarstowe</t>
  </si>
  <si>
    <t>Wykonanie symboli - grubowarstwowe</t>
  </si>
  <si>
    <t>Wykonanie linii przerywanych wąskich -grubowarstwowe</t>
  </si>
  <si>
    <t>Linie: P-1b: 10m *0,04m2/m=0,4m2</t>
  </si>
  <si>
    <t xml:space="preserve">P-8a: 1,21m2;   P-8b; 1,49m2;   P-8e=2,19m2;   P-10: razem 54m2;
P-13: 3*5,1m*0,2625m2/m=4,1m2;   P-14: 3*4,0*0,375m2/m=4,5m2; 
P-15: 3szt. *1,325m2/ szt.=3,98m2;   P-21: 18m2* 0,38m2/m2=6,84m2
</t>
  </si>
  <si>
    <t>Dostawa i montaż znaków pionowych  B i C  średnich na gotowych słupkach - folia II  generacji</t>
  </si>
  <si>
    <t>Dostawa i montaż tabliczek typu T  na gotowych słupkach - folia II  generacji</t>
  </si>
  <si>
    <t>Dostawa i montaż znaków uzupełniających F  na gotowych słupkach - folia II  generacji</t>
  </si>
  <si>
    <t>28szt.</t>
  </si>
  <si>
    <t>6.2.2.</t>
  </si>
  <si>
    <t>B- 4szt.; C-6szt.</t>
  </si>
  <si>
    <t>6.2.3.</t>
  </si>
  <si>
    <t>3szt.</t>
  </si>
  <si>
    <t>Dostawa i montaż znaków pionowych  D  średnich na gotowych słupkach - folia II  generacji</t>
  </si>
  <si>
    <t>6.2.4.</t>
  </si>
  <si>
    <t>6.2.5</t>
  </si>
  <si>
    <t>Dostawa i montaż znaków pionowych A  średnich na gotowych słupkach - folia II  generacji</t>
  </si>
  <si>
    <t>6.2.6</t>
  </si>
  <si>
    <t>Rezerwa: 2szt.</t>
  </si>
  <si>
    <t>6.2.1a</t>
  </si>
  <si>
    <t>6.2.1b</t>
  </si>
  <si>
    <t>Montaż słupków przeszkodowych - U5a</t>
  </si>
  <si>
    <t>Kpl.</t>
  </si>
  <si>
    <t>6.2.7</t>
  </si>
  <si>
    <t>Dostawa i montaż słupków z rur fi min. 70mm na znaki</t>
  </si>
  <si>
    <t>6.2.8</t>
  </si>
  <si>
    <t>Dostawa i montaż słupków " odgiętych"  z rur fi min. 70mm na znaki (typu "S" lub "L" - skrajnia piesza)</t>
  </si>
  <si>
    <t>680m2</t>
  </si>
  <si>
    <t>78szt.</t>
  </si>
  <si>
    <t>6szt.</t>
  </si>
  <si>
    <t xml:space="preserve">[TABELA ELEMENTÓW ROZLICZENIOWYCH] </t>
  </si>
  <si>
    <t>3</t>
  </si>
  <si>
    <t>4</t>
  </si>
  <si>
    <t>5</t>
  </si>
  <si>
    <t>6</t>
  </si>
  <si>
    <t>7</t>
  </si>
  <si>
    <r>
      <t xml:space="preserve">Rozbiórka naw. bitumicznej o gr. do 15cm  wraz  podbudową z kostki kamiennej 16/18  i kruszywa o gr. do 30cm wraz </t>
    </r>
    <r>
      <rPr>
        <sz val="10"/>
        <rFont val="Arial"/>
        <family val="2"/>
        <charset val="238"/>
      </rPr>
      <t>z utylizacją wywiezieniem mat. z rozbiórki poza teren budowy na odl. do 15 km</t>
    </r>
  </si>
  <si>
    <r>
      <t xml:space="preserve">Rozbiórka nawierzchni z kostki betonowej oraz płyt betonowych,  wraz z  podbudową średniej grubości do 20cm wraz z utylizacją i wywozem materiałów z rozbiórki poza budowę. (chodniki, zjazdy) </t>
    </r>
    <r>
      <rPr>
        <sz val="10"/>
        <rFont val="Arial"/>
        <family val="2"/>
        <charset val="238"/>
      </rPr>
      <t>na odl. do 15 km</t>
    </r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</si>
  <si>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</si>
  <si>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</si>
  <si>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</si>
  <si>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</si>
  <si>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</si>
  <si>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</si>
  <si>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</si>
  <si>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</si>
  <si>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</si>
  <si>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</si>
  <si>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</si>
  <si>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</si>
  <si>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</si>
  <si>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</si>
  <si>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</si>
  <si>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</si>
  <si>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</si>
  <si>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</si>
  <si>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</si>
  <si>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</si>
  <si>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</si>
  <si>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</si>
  <si>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</si>
  <si>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</si>
  <si>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</si>
  <si>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</si>
  <si>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</si>
  <si>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</si>
  <si>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</si>
  <si>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</si>
  <si>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</si>
  <si>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</si>
  <si>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</si>
  <si>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</si>
  <si>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</si>
  <si>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</si>
  <si>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</si>
  <si>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</si>
  <si>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</si>
  <si>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</si>
  <si>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</si>
  <si>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</si>
  <si>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</si>
  <si>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</si>
  <si>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</si>
  <si>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</si>
  <si>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</si>
  <si>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</si>
  <si>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</si>
  <si>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</si>
  <si>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</si>
  <si>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</si>
  <si>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r>
      <t xml:space="preserve">Badania i pomiary instalacji uziemiającej </t>
    </r>
    <r>
      <rPr>
        <sz val="10"/>
        <rFont val="Arial"/>
        <family val="2"/>
        <charset val="238"/>
      </rPr>
      <t>(pierwszy pomiar)</t>
    </r>
  </si>
  <si>
    <t>68</t>
  </si>
  <si>
    <t>69</t>
  </si>
  <si>
    <r>
      <t xml:space="preserve">Kostka kamienna granitowana łupana jednostronnie cięta i płomieniowana b. szarej </t>
    </r>
    <r>
      <rPr>
        <sz val="10"/>
        <rFont val="Arial"/>
        <family val="2"/>
        <charset val="238"/>
      </rPr>
      <t>gr.17cm ułożona na podsypce cementowo-piaskowej 1:4 gr. od 3 do 5cm</t>
    </r>
  </si>
  <si>
    <t xml:space="preserve">Frezowanie nawierzchni bitumicznej średniej grubości do 10cm </t>
  </si>
  <si>
    <t xml:space="preserve">Warstwa ścieralna z betonu cementowego klasy min. C35/45 gr. 22cm
z dodatkiem zbrojenia rozproszonego w postaci włókien polipropylenowych
(dod. wzmocniona siatką zbrojeniową z prętów stalowych 
Ø16mm max. 20x20cm w połowie grubości płyty) o powierzchni uszorstnionej poprzez  tzw. szczotkowanie (miotełkowanie) poprzecznie do kierunku jazdy wraz z wykonaniem dylatacji pełnych i pozornych (wykonanie nacięć, wypełenień w pastaci sznów, wkładek ze sytroduru itp. i spoinowania na zimno za pomocą dedykowanych mas uszczelniających). 
</t>
  </si>
  <si>
    <t>złącze kablowe bezpiecznikowe z wkładką typu Bi-WTS 4A: 14kompletów</t>
  </si>
  <si>
    <t>izolacyjne złącze fazowe typu IZK-4-02: 28 sztuk</t>
  </si>
  <si>
    <t>izolacyjne złącze zerowe typu IZK-4-04: 14sztuk</t>
  </si>
  <si>
    <r>
      <t xml:space="preserve">Pomiary natężenia owietlenia - </t>
    </r>
    <r>
      <rPr>
        <sz val="10"/>
        <rFont val="Arial"/>
        <family val="2"/>
        <charset val="238"/>
      </rPr>
      <t>pierwszy komplet 3 pomiarów dokonywanych w terenie wraz z protokołem</t>
    </r>
  </si>
  <si>
    <r>
      <t xml:space="preserve">Krawężniki polimerobetonowe PRZEJŚCIA DLA PIESZYCH o przekroju ~21x30  leżące prostokątne (jednofazowe) - światło 3cm </t>
    </r>
    <r>
      <rPr>
        <sz val="10"/>
        <rFont val="Arial"/>
        <family val="2"/>
        <charset val="238"/>
      </rPr>
      <t>wraz z ławą betonową C12/15 z oporem</t>
    </r>
  </si>
  <si>
    <r>
      <t xml:space="preserve">Nawierzchnia z płyt betonowych według schematu CH7B </t>
    </r>
    <r>
      <rPr>
        <sz val="10"/>
        <rFont val="Arial"/>
        <family val="2"/>
        <charset val="238"/>
      </rPr>
      <t>na podsypce cementowo-piaskowej 1:4 gr.3cm</t>
    </r>
  </si>
  <si>
    <r>
      <t xml:space="preserve">Nawierzchnia z płyt betonowych według schematu CH6B </t>
    </r>
    <r>
      <rPr>
        <sz val="10"/>
        <rFont val="Arial"/>
        <family val="2"/>
        <charset val="238"/>
      </rPr>
      <t>na podsypce cementowo-piaskowej 1:4 gr.3cm</t>
    </r>
  </si>
  <si>
    <r>
      <t xml:space="preserve">Nawierzchnia z płyt betonowych według schmeatu CH6A </t>
    </r>
    <r>
      <rPr>
        <sz val="10"/>
        <rFont val="Arial"/>
        <family val="2"/>
        <charset val="238"/>
      </rPr>
      <t>na podsypce cementowo-piaskowej 1:4 gr.3cm</t>
    </r>
  </si>
  <si>
    <r>
      <t xml:space="preserve">Nawierzchnia z kostki betonowej 10x20cm b. grafitowej gr. 10cm według schematu Z4 </t>
    </r>
    <r>
      <rPr>
        <sz val="10"/>
        <rFont val="Arial"/>
        <family val="2"/>
        <charset val="238"/>
      </rPr>
      <t>na podsypce cementowo-piaskowej 1:4 gr.3cm</t>
    </r>
  </si>
  <si>
    <t>Płyty ostrzegawcze dla niewidomych z wypustkami b.żóltej lub białej 30x30cm  na podsypce cementowo-piaskowej 1:4 gr.3cm</t>
  </si>
  <si>
    <t>Płyty kierunkowe dla niewidomych ryflowane b. białej  30x30cm (oznakowanie przejść dla pieszych i przystanku) na podsypce cementowo-piaskowej 1:4 gr.3cm</t>
  </si>
  <si>
    <t>Wykonanie  obrzeży  betonowych 8x30x100cm wraz z wykonaniem ławy z podsypki cem.-pias. 1:4</t>
  </si>
  <si>
    <r>
      <t xml:space="preserve">Wiata przystankowa typu CITY o wymiarach </t>
    </r>
    <r>
      <rPr>
        <sz val="10"/>
        <rFont val="Arial"/>
        <family val="2"/>
        <charset val="238"/>
      </rPr>
      <t>4,5x1,5m  kolor RAL9007</t>
    </r>
  </si>
  <si>
    <r>
      <t>Wyk. ścianki z gazonów b. grafitowej 40x60(30)x25cm (2 warstwy) wraz z podbudową z mieszanki piaskowo-cementowej C1,5/2,0</t>
    </r>
    <r>
      <rPr>
        <sz val="10"/>
        <rFont val="Arial"/>
        <family val="2"/>
        <charset val="238"/>
      </rPr>
      <t xml:space="preserve"> gr.15cm  wraz z wypełnieniem komór gruntem, wykonaniem warstwy humusu gr.10cm oraz ściółkowania korą średniorozdrobnioną gr. 5cm</t>
    </r>
  </si>
  <si>
    <r>
      <t>Renowacja istniejącego kanału betonowego Dn0,60m</t>
    </r>
    <r>
      <rPr>
        <sz val="10"/>
        <rFont val="Arial"/>
        <family val="2"/>
        <charset val="238"/>
      </rPr>
      <t xml:space="preserve"> metoda rękawa pasowanego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</si>
  <si>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r>
      <t>Renowacja istniejących studni rewizyjnych (4 szt.) na  kanale betonowym Dn0,60m</t>
    </r>
    <r>
      <rPr>
        <sz val="10"/>
        <rFont val="Arial"/>
        <family val="2"/>
        <charset val="238"/>
      </rPr>
      <t xml:space="preserve">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</si>
  <si>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r>
      <t xml:space="preserve">Usunięcie warstwy humusu i gruntów nienośnych o gr. </t>
    </r>
    <r>
      <rPr>
        <sz val="10"/>
        <rFont val="Arial"/>
        <family val="2"/>
        <charset val="238"/>
      </rPr>
      <t>do 40cm  wraz z wywózką na odkład lub poza teren budowy na odl. do 15 km</t>
    </r>
  </si>
  <si>
    <t xml:space="preserve">,j.w – ale dla kanałów Dn0,30m z rur betonowych </t>
  </si>
  <si>
    <r>
      <t xml:space="preserve">Ułożenie </t>
    </r>
    <r>
      <rPr>
        <b/>
        <sz val="10"/>
        <rFont val="Arial"/>
        <family val="2"/>
        <charset val="238"/>
      </rPr>
      <t>kanałów Dn0,80m z rur betonowych</t>
    </r>
    <r>
      <rPr>
        <sz val="10"/>
        <rFont val="Arial"/>
        <family val="2"/>
        <charset val="238"/>
      </rPr>
      <t xml:space="preserve">  wraz z  niezbędnymi robotami rozbiórkowymi i odtworzeniowymi wraz z zagospodarowaniem odpadów, odwodnieniem wykopów, odtworzeniem istniejącej nawierzchni, połączeniem z istniejącą kanalizacją deszczową, próbą szczelności</t>
    </r>
  </si>
  <si>
    <r>
      <t xml:space="preserve">Ułożenie przykanalików </t>
    </r>
    <r>
      <rPr>
        <b/>
        <sz val="10"/>
        <rFont val="Arial"/>
        <family val="2"/>
        <charset val="238"/>
      </rPr>
      <t>Dn0,20m z rur PVC</t>
    </r>
    <r>
      <rPr>
        <sz val="10"/>
        <rFont val="Arial"/>
        <family val="2"/>
        <charset val="238"/>
      </rPr>
      <t xml:space="preserve"> na podsypce piaskowej wraz z wykonaniem robót ziemnych, niezbędnymi robotami rozbiórkowymi i odtworzeniowymi, próbą szczelności</t>
    </r>
  </si>
  <si>
    <r>
      <t xml:space="preserve">Montaż </t>
    </r>
    <r>
      <rPr>
        <b/>
        <sz val="10"/>
        <rFont val="Arial"/>
        <family val="2"/>
        <charset val="238"/>
      </rPr>
      <t>studni rewizyjnej z kręgów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betonowych Dn1,50m</t>
    </r>
    <r>
      <rPr>
        <sz val="10"/>
        <rFont val="Arial"/>
        <family val="2"/>
        <charset val="238"/>
      </rPr>
      <t xml:space="preserve"> na istniejącym kanale dn800 wraz z niezbędnymi robotami rozbiórkowymi, odwodnieniem wykopów,</t>
    </r>
  </si>
  <si>
    <r>
      <t xml:space="preserve">Montaż </t>
    </r>
    <r>
      <rPr>
        <b/>
        <sz val="10"/>
        <rFont val="Arial"/>
        <family val="2"/>
        <charset val="238"/>
      </rPr>
      <t>studni rewizyjnych z kręgów betonowych Dn1,20m</t>
    </r>
    <r>
      <rPr>
        <sz val="10"/>
        <rFont val="Arial"/>
        <family val="2"/>
        <charset val="238"/>
      </rPr>
      <t xml:space="preserve"> wraz z niezbędnymi robotami rozbiórkowymi, odwodnieniem wykopów </t>
    </r>
  </si>
  <si>
    <r>
      <t xml:space="preserve">Montaż </t>
    </r>
    <r>
      <rPr>
        <b/>
        <sz val="10"/>
        <rFont val="Arial"/>
        <family val="2"/>
        <charset val="238"/>
      </rPr>
      <t>studni rewizyjnych z tworzyw sztucznych Dn0,425m</t>
    </r>
    <r>
      <rPr>
        <sz val="10"/>
        <rFont val="Arial"/>
        <family val="2"/>
        <charset val="238"/>
      </rPr>
      <t xml:space="preserve"> wraz z  niezbędnymi robotami rozbiórkowymi, odwodnieniem wykopów </t>
    </r>
  </si>
  <si>
    <r>
      <t xml:space="preserve">Montaż </t>
    </r>
    <r>
      <rPr>
        <b/>
        <sz val="10"/>
        <rFont val="Arial"/>
        <family val="2"/>
        <charset val="238"/>
      </rPr>
      <t>studni rewizyjnych z wpustem ulicznym</t>
    </r>
    <r>
      <rPr>
        <sz val="10"/>
        <rFont val="Arial"/>
        <family val="2"/>
        <charset val="238"/>
      </rPr>
      <t xml:space="preserve"> z kręgów betonowych Dn0,45m, osadnikiem H=0,5m wraz z niezbędnymi robotami rozbiórkowymi, odwodnieniem wykopów</t>
    </r>
  </si>
  <si>
    <r>
      <t xml:space="preserve">Wykonanie </t>
    </r>
    <r>
      <rPr>
        <b/>
        <sz val="10"/>
        <rFont val="Arial"/>
        <family val="2"/>
        <charset val="238"/>
      </rPr>
      <t>separatora i osadnika 50/500/5000</t>
    </r>
    <r>
      <rPr>
        <sz val="10"/>
        <rFont val="Arial"/>
        <family val="2"/>
        <charset val="238"/>
      </rPr>
      <t xml:space="preserve"> wraz z odwodnieniem wykopów, umocnieniem i mikroniwelacją terenu, </t>
    </r>
  </si>
  <si>
    <r>
      <t xml:space="preserve">Wykonanie </t>
    </r>
    <r>
      <rPr>
        <b/>
        <sz val="10"/>
        <rFont val="Arial"/>
        <family val="2"/>
        <charset val="238"/>
      </rPr>
      <t>Wylotu deszczowego</t>
    </r>
    <r>
      <rPr>
        <sz val="10"/>
        <rFont val="Arial"/>
        <family val="2"/>
        <charset val="238"/>
      </rPr>
      <t xml:space="preserve"> wraz z odwodnieniem wykopów, klapą p/cofkowa, umocnieniem brzegów gabionami, renowacją istniejącego przyczółka i mikroniwelacją terenu,</t>
    </r>
  </si>
  <si>
    <r>
      <t>Rozebranie/zamulenie istniejącego kanału Dn0,80m</t>
    </r>
    <r>
      <rPr>
        <sz val="10"/>
        <rFont val="Arial"/>
        <family val="2"/>
        <charset val="238"/>
      </rPr>
      <t xml:space="preserve"> ze studniami wraz z wywiezieniem gruzu oraz uporządkowanie terenu</t>
    </r>
  </si>
  <si>
    <r>
      <t>Rozebranie/zamulenie istniejącego kanału Dn0,30-0,20m</t>
    </r>
    <r>
      <rPr>
        <sz val="10"/>
        <rFont val="Arial"/>
        <family val="2"/>
        <charset val="238"/>
      </rPr>
      <t xml:space="preserve"> ze studniami/wpustami wraz z wywiezieniem gruzu oraz uporządkowanie terenu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</si>
</sst>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z_ł_-;\-* #,##0.00\ _z_ł_-;_-* &quot;-&quot;??\ _z_ł_-;_-@_-"/>
    <numFmt numFmtId="164" formatCode="#,###"/>
    <numFmt numFmtId="165" formatCode="#,##0.00\ &quot;zł&quot;"/>
    <numFmt numFmtId="166" formatCode="0.0"/>
    <numFmt numFmtId="167" formatCode="#,###.00"/>
    <numFmt numFmtId="168" formatCode="_-* #,##0.00\ _z_ł_-;\-* #,##0.00\ _z_ł_-;_-* \-??\ _z_ł_-;_-@_-"/>
    <numFmt numFmtId="169" formatCode="0.000"/>
  </numFmts>
  <fonts count="69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indexed="17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indexed="56"/>
      <name val="Arial"/>
      <family val="2"/>
      <charset val="1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3"/>
      <name val="Arial"/>
      <family val="2"/>
      <charset val="238"/>
    </font>
    <font>
      <i/>
      <sz val="10"/>
      <color theme="3"/>
      <name val="Arial"/>
      <family val="2"/>
      <charset val="238"/>
    </font>
    <font>
      <b/>
      <sz val="10"/>
      <name val="Arial"/>
      <family val="2"/>
      <charset val="1"/>
    </font>
    <font>
      <b/>
      <sz val="10"/>
      <color theme="3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name val="Arial CE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color rgb="FFFF0000"/>
      <name val="Arial"/>
      <family val="2"/>
      <charset val="238"/>
    </font>
    <font>
      <i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b/>
      <strike/>
      <sz val="10"/>
      <color rgb="FFFF0000"/>
      <name val="Arial"/>
      <family val="2"/>
      <charset val="238"/>
    </font>
    <font>
      <b/>
      <sz val="14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3"/>
      <name val="Arial"/>
      <family val="2"/>
      <charset val="238"/>
    </font>
    <font>
      <i/>
      <sz val="9"/>
      <color theme="3"/>
      <name val="Arial"/>
      <family val="2"/>
      <charset val="238"/>
    </font>
    <font>
      <sz val="9"/>
      <name val="Arial"/>
      <family val="2"/>
      <charset val="1"/>
    </font>
    <font>
      <i/>
      <sz val="10"/>
      <name val="Arial"/>
      <family val="2"/>
      <charset val="1"/>
    </font>
    <font>
      <b/>
      <sz val="9"/>
      <name val="Arial"/>
      <family val="2"/>
      <charset val="1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19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41"/>
      </patternFill>
    </fill>
    <fill>
      <patternFill patternType="solid">
        <fgColor theme="0"/>
        <bgColor rgb="FFFFFFFF"/>
      </patternFill>
    </fill>
  </fills>
  <borders count="1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 style="hair">
        <color indexed="8"/>
      </right>
      <top/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/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/>
      <bottom/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/>
      <diagonal/>
    </border>
    <border>
      <left style="hair">
        <color indexed="8"/>
      </left>
      <right style="double">
        <color indexed="8"/>
      </right>
      <top/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double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/>
      <top style="hair">
        <color auto="1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auto="1"/>
      </bottom>
      <diagonal/>
    </border>
    <border>
      <left/>
      <right/>
      <top style="double">
        <color indexed="8"/>
      </top>
      <bottom style="hair">
        <color auto="1"/>
      </bottom>
      <diagonal/>
    </border>
    <border>
      <left/>
      <right style="hair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hair">
        <color indexed="8"/>
      </right>
      <top style="double">
        <color indexed="8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7" borderId="1" applyNumberFormat="0" applyAlignment="0" applyProtection="0"/>
    <xf numFmtId="0" fontId="9" fillId="20" borderId="3" applyNumberFormat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7" fillId="0" borderId="7" applyNumberFormat="0" applyFill="0" applyAlignment="0" applyProtection="0"/>
    <xf numFmtId="0" fontId="18" fillId="21" borderId="2" applyNumberFormat="0" applyAlignment="0" applyProtection="0"/>
    <xf numFmtId="0" fontId="19" fillId="0" borderId="7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22" borderId="0" applyNumberFormat="0" applyBorder="0" applyAlignment="0" applyProtection="0"/>
    <xf numFmtId="0" fontId="43" fillId="0" borderId="0"/>
    <xf numFmtId="0" fontId="43" fillId="23" borderId="8" applyNumberFormat="0" applyAlignment="0" applyProtection="0"/>
    <xf numFmtId="0" fontId="43" fillId="23" borderId="8" applyNumberFormat="0" applyAlignment="0" applyProtection="0"/>
    <xf numFmtId="0" fontId="25" fillId="20" borderId="1" applyNumberFormat="0" applyAlignment="0" applyProtection="0"/>
    <xf numFmtId="0" fontId="26" fillId="20" borderId="3" applyNumberFormat="0" applyAlignment="0" applyProtection="0"/>
    <xf numFmtId="0" fontId="26" fillId="20" borderId="3" applyNumberFormat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3" fillId="23" borderId="8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43" fontId="43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675">
    <xf numFmtId="0" fontId="0" fillId="0" borderId="0" xfId="0"/>
    <xf numFmtId="49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49" fontId="39" fillId="20" borderId="0" xfId="0" applyNumberFormat="1" applyFont="1" applyFill="1" applyBorder="1" applyAlignment="1">
      <alignment horizontal="right" vertical="center" wrapText="1"/>
    </xf>
    <xf numFmtId="49" fontId="35" fillId="0" borderId="12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2" fontId="0" fillId="0" borderId="0" xfId="0" applyNumberFormat="1" applyFont="1" applyAlignment="1">
      <alignment horizontal="right" vertical="center" wrapText="1"/>
    </xf>
    <xf numFmtId="165" fontId="0" fillId="0" borderId="0" xfId="0" applyNumberFormat="1" applyFont="1" applyAlignment="1">
      <alignment horizontal="center" vertical="center" wrapText="1"/>
    </xf>
    <xf numFmtId="164" fontId="47" fillId="0" borderId="22" xfId="0" applyNumberFormat="1" applyFont="1" applyFill="1" applyBorder="1" applyAlignment="1">
      <alignment horizontal="center" vertical="center" wrapText="1"/>
    </xf>
    <xf numFmtId="164" fontId="47" fillId="0" borderId="24" xfId="0" applyNumberFormat="1" applyFont="1" applyFill="1" applyBorder="1" applyAlignment="1">
      <alignment horizontal="center" vertical="center" wrapText="1"/>
    </xf>
    <xf numFmtId="49" fontId="47" fillId="0" borderId="25" xfId="0" applyNumberFormat="1" applyFont="1" applyFill="1" applyBorder="1" applyAlignment="1">
      <alignment horizontal="center" vertical="center" wrapText="1"/>
    </xf>
    <xf numFmtId="164" fontId="47" fillId="0" borderId="25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9" fillId="20" borderId="35" xfId="0" applyFont="1" applyFill="1" applyBorder="1" applyAlignment="1">
      <alignment horizontal="center" vertical="center" wrapText="1"/>
    </xf>
    <xf numFmtId="0" fontId="39" fillId="20" borderId="0" xfId="0" applyFont="1" applyFill="1" applyBorder="1" applyAlignment="1">
      <alignment horizontal="center" vertical="center" wrapText="1"/>
    </xf>
    <xf numFmtId="0" fontId="42" fillId="20" borderId="0" xfId="0" applyFont="1" applyFill="1" applyBorder="1" applyAlignment="1">
      <alignment horizontal="center" vertical="center" wrapText="1"/>
    </xf>
    <xf numFmtId="0" fontId="39" fillId="20" borderId="0" xfId="0" applyNumberFormat="1" applyFont="1" applyFill="1" applyBorder="1" applyAlignment="1" applyProtection="1">
      <alignment horizontal="center" vertical="center" wrapText="1"/>
    </xf>
    <xf numFmtId="0" fontId="35" fillId="20" borderId="0" xfId="0" applyFont="1" applyFill="1" applyBorder="1" applyAlignment="1">
      <alignment horizontal="center" vertical="center" wrapText="1"/>
    </xf>
    <xf numFmtId="2" fontId="35" fillId="20" borderId="0" xfId="0" applyNumberFormat="1" applyFont="1" applyFill="1" applyBorder="1" applyAlignment="1">
      <alignment horizontal="right" vertical="center" wrapText="1"/>
    </xf>
    <xf numFmtId="165" fontId="35" fillId="20" borderId="0" xfId="0" applyNumberFormat="1" applyFont="1" applyFill="1" applyBorder="1" applyAlignment="1">
      <alignment horizontal="center" vertical="center" wrapText="1"/>
    </xf>
    <xf numFmtId="1" fontId="47" fillId="0" borderId="26" xfId="0" applyNumberFormat="1" applyFont="1" applyFill="1" applyBorder="1" applyAlignment="1">
      <alignment horizontal="center" vertical="center" wrapText="1"/>
    </xf>
    <xf numFmtId="1" fontId="47" fillId="0" borderId="25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17" xfId="0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2" fontId="35" fillId="0" borderId="13" xfId="0" applyNumberFormat="1" applyFont="1" applyFill="1" applyBorder="1" applyAlignment="1">
      <alignment horizontal="right" vertical="center" wrapText="1"/>
    </xf>
    <xf numFmtId="165" fontId="35" fillId="0" borderId="13" xfId="0" applyNumberFormat="1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 wrapText="1"/>
    </xf>
    <xf numFmtId="2" fontId="35" fillId="0" borderId="19" xfId="0" applyNumberFormat="1" applyFont="1" applyFill="1" applyBorder="1" applyAlignment="1">
      <alignment horizontal="center" vertical="center" wrapText="1"/>
    </xf>
    <xf numFmtId="165" fontId="0" fillId="20" borderId="37" xfId="0" applyNumberFormat="1" applyFont="1" applyFill="1" applyBorder="1" applyAlignment="1">
      <alignment horizontal="center" vertical="center" wrapText="1"/>
    </xf>
    <xf numFmtId="2" fontId="0" fillId="20" borderId="37" xfId="0" applyNumberFormat="1" applyFont="1" applyFill="1" applyBorder="1" applyAlignment="1">
      <alignment horizontal="center" vertical="center" wrapText="1"/>
    </xf>
    <xf numFmtId="49" fontId="39" fillId="20" borderId="37" xfId="0" applyNumberFormat="1" applyFont="1" applyFill="1" applyBorder="1" applyAlignment="1" applyProtection="1">
      <alignment horizontal="left" vertical="center" wrapText="1"/>
    </xf>
    <xf numFmtId="0" fontId="42" fillId="20" borderId="37" xfId="0" applyFont="1" applyFill="1" applyBorder="1" applyAlignment="1">
      <alignment horizontal="center" vertical="center" wrapText="1"/>
    </xf>
    <xf numFmtId="0" fontId="35" fillId="20" borderId="37" xfId="0" applyFont="1" applyFill="1" applyBorder="1" applyAlignment="1">
      <alignment horizontal="center" vertical="center" wrapText="1"/>
    </xf>
    <xf numFmtId="0" fontId="39" fillId="20" borderId="36" xfId="0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39" fillId="20" borderId="32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1" fillId="0" borderId="0" xfId="0" applyFont="1" applyBorder="1" applyAlignment="1">
      <alignment horizontal="center" vertical="center" wrapText="1"/>
    </xf>
    <xf numFmtId="0" fontId="0" fillId="20" borderId="37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5" fillId="6" borderId="47" xfId="0" applyNumberFormat="1" applyFont="1" applyFill="1" applyBorder="1" applyAlignment="1" applyProtection="1">
      <alignment horizontal="center" vertical="center" wrapText="1"/>
    </xf>
    <xf numFmtId="0" fontId="35" fillId="6" borderId="41" xfId="0" applyFont="1" applyFill="1" applyBorder="1" applyAlignment="1">
      <alignment horizontal="center" vertical="center"/>
    </xf>
    <xf numFmtId="0" fontId="35" fillId="6" borderId="42" xfId="0" applyFont="1" applyFill="1" applyBorder="1" applyAlignment="1">
      <alignment horizontal="center" vertical="center"/>
    </xf>
    <xf numFmtId="0" fontId="42" fillId="6" borderId="42" xfId="0" applyFont="1" applyFill="1" applyBorder="1" applyAlignment="1">
      <alignment horizontal="center" vertical="center"/>
    </xf>
    <xf numFmtId="0" fontId="35" fillId="6" borderId="42" xfId="0" applyNumberFormat="1" applyFont="1" applyFill="1" applyBorder="1" applyAlignment="1" applyProtection="1">
      <alignment horizontal="center" vertical="center"/>
    </xf>
    <xf numFmtId="49" fontId="35" fillId="6" borderId="42" xfId="0" applyNumberFormat="1" applyFont="1" applyFill="1" applyBorder="1" applyAlignment="1" applyProtection="1">
      <alignment horizontal="left" vertical="center" wrapText="1"/>
    </xf>
    <xf numFmtId="0" fontId="53" fillId="6" borderId="41" xfId="0" applyFont="1" applyFill="1" applyBorder="1" applyAlignment="1">
      <alignment horizontal="center" vertical="center"/>
    </xf>
    <xf numFmtId="0" fontId="53" fillId="0" borderId="41" xfId="0" applyFont="1" applyFill="1" applyBorder="1" applyAlignment="1">
      <alignment horizontal="center" vertical="center"/>
    </xf>
    <xf numFmtId="0" fontId="0" fillId="6" borderId="42" xfId="0" applyFont="1" applyFill="1" applyBorder="1" applyAlignment="1">
      <alignment horizontal="center" vertical="center"/>
    </xf>
    <xf numFmtId="4" fontId="0" fillId="6" borderId="42" xfId="0" applyNumberFormat="1" applyFont="1" applyFill="1" applyBorder="1" applyAlignment="1">
      <alignment horizontal="center" vertical="center"/>
    </xf>
    <xf numFmtId="0" fontId="0" fillId="6" borderId="48" xfId="0" applyNumberFormat="1" applyFont="1" applyFill="1" applyBorder="1" applyAlignment="1" applyProtection="1">
      <alignment horizontal="center" vertical="center" wrapText="1"/>
    </xf>
    <xf numFmtId="165" fontId="0" fillId="6" borderId="48" xfId="0" applyNumberFormat="1" applyFont="1" applyFill="1" applyBorder="1" applyAlignment="1" applyProtection="1">
      <alignment horizontal="center" vertical="center" wrapText="1"/>
    </xf>
    <xf numFmtId="0" fontId="35" fillId="6" borderId="46" xfId="0" applyNumberFormat="1" applyFont="1" applyFill="1" applyBorder="1" applyAlignment="1" applyProtection="1">
      <alignment horizontal="right" vertical="center" wrapText="1"/>
    </xf>
    <xf numFmtId="0" fontId="35" fillId="6" borderId="46" xfId="0" applyNumberFormat="1" applyFont="1" applyFill="1" applyBorder="1" applyAlignment="1" applyProtection="1">
      <alignment horizontal="center" vertical="center" wrapText="1"/>
    </xf>
    <xf numFmtId="0" fontId="35" fillId="6" borderId="45" xfId="0" applyNumberFormat="1" applyFont="1" applyFill="1" applyBorder="1" applyAlignment="1" applyProtection="1">
      <alignment horizontal="center" vertical="center" wrapText="1"/>
    </xf>
    <xf numFmtId="49" fontId="35" fillId="6" borderId="48" xfId="0" applyNumberFormat="1" applyFont="1" applyFill="1" applyBorder="1" applyAlignment="1" applyProtection="1">
      <alignment horizontal="left" vertical="center" wrapText="1"/>
    </xf>
    <xf numFmtId="0" fontId="35" fillId="0" borderId="41" xfId="0" applyFont="1" applyFill="1" applyBorder="1" applyAlignment="1">
      <alignment horizontal="center" vertical="center" wrapText="1"/>
    </xf>
    <xf numFmtId="0" fontId="35" fillId="6" borderId="47" xfId="0" applyFont="1" applyFill="1" applyBorder="1" applyAlignment="1">
      <alignment horizontal="center" vertical="center" wrapText="1"/>
    </xf>
    <xf numFmtId="0" fontId="35" fillId="6" borderId="48" xfId="0" applyFont="1" applyFill="1" applyBorder="1" applyAlignment="1">
      <alignment horizontal="center" vertical="center" wrapText="1"/>
    </xf>
    <xf numFmtId="0" fontId="35" fillId="6" borderId="48" xfId="0" applyNumberFormat="1" applyFont="1" applyFill="1" applyBorder="1" applyAlignment="1" applyProtection="1">
      <alignment horizontal="center" vertical="center" wrapText="1"/>
    </xf>
    <xf numFmtId="0" fontId="0" fillId="0" borderId="42" xfId="0" applyFont="1" applyFill="1" applyBorder="1" applyAlignment="1">
      <alignment horizontal="center" vertical="center" wrapText="1"/>
    </xf>
    <xf numFmtId="0" fontId="0" fillId="0" borderId="42" xfId="0" applyNumberFormat="1" applyFont="1" applyFill="1" applyBorder="1" applyAlignment="1" applyProtection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6" borderId="48" xfId="0" applyFont="1" applyFill="1" applyBorder="1" applyAlignment="1">
      <alignment horizontal="center" vertical="center" wrapText="1"/>
    </xf>
    <xf numFmtId="165" fontId="0" fillId="6" borderId="48" xfId="0" applyNumberFormat="1" applyFont="1" applyFill="1" applyBorder="1" applyAlignment="1">
      <alignment horizontal="center" vertical="center" wrapText="1"/>
    </xf>
    <xf numFmtId="0" fontId="0" fillId="6" borderId="46" xfId="0" applyNumberFormat="1" applyFont="1" applyFill="1" applyBorder="1" applyAlignment="1" applyProtection="1">
      <alignment horizontal="center" vertical="center" wrapText="1"/>
    </xf>
    <xf numFmtId="165" fontId="0" fillId="6" borderId="46" xfId="0" applyNumberFormat="1" applyFont="1" applyFill="1" applyBorder="1" applyAlignment="1" applyProtection="1">
      <alignment horizontal="center" vertical="center" wrapText="1"/>
    </xf>
    <xf numFmtId="2" fontId="0" fillId="6" borderId="48" xfId="0" applyNumberFormat="1" applyFont="1" applyFill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5" fontId="35" fillId="0" borderId="50" xfId="0" applyNumberFormat="1" applyFont="1" applyFill="1" applyBorder="1" applyAlignment="1">
      <alignment horizontal="center" vertical="center" wrapText="1"/>
    </xf>
    <xf numFmtId="1" fontId="47" fillId="0" borderId="52" xfId="0" applyNumberFormat="1" applyFont="1" applyFill="1" applyBorder="1" applyAlignment="1">
      <alignment horizontal="center" vertical="center" wrapText="1"/>
    </xf>
    <xf numFmtId="0" fontId="0" fillId="24" borderId="42" xfId="0" applyFont="1" applyFill="1" applyBorder="1" applyAlignment="1">
      <alignment horizontal="center" vertical="center" wrapText="1"/>
    </xf>
    <xf numFmtId="2" fontId="0" fillId="24" borderId="42" xfId="0" applyNumberFormat="1" applyFont="1" applyFill="1" applyBorder="1" applyAlignment="1">
      <alignment horizontal="right" vertical="center" wrapText="1"/>
    </xf>
    <xf numFmtId="165" fontId="0" fillId="24" borderId="42" xfId="0" applyNumberFormat="1" applyFont="1" applyFill="1" applyBorder="1" applyAlignment="1">
      <alignment horizontal="center" vertical="center" wrapText="1"/>
    </xf>
    <xf numFmtId="165" fontId="50" fillId="24" borderId="53" xfId="0" applyNumberFormat="1" applyFont="1" applyFill="1" applyBorder="1" applyAlignment="1">
      <alignment horizontal="center" vertical="center" wrapText="1"/>
    </xf>
    <xf numFmtId="0" fontId="39" fillId="20" borderId="43" xfId="0" applyFont="1" applyFill="1" applyBorder="1" applyAlignment="1">
      <alignment horizontal="center" vertical="center" wrapText="1"/>
    </xf>
    <xf numFmtId="0" fontId="39" fillId="20" borderId="44" xfId="0" applyFont="1" applyFill="1" applyBorder="1" applyAlignment="1">
      <alignment horizontal="center" vertical="center" wrapText="1"/>
    </xf>
    <xf numFmtId="0" fontId="39" fillId="20" borderId="44" xfId="0" applyNumberFormat="1" applyFont="1" applyFill="1" applyBorder="1" applyAlignment="1" applyProtection="1">
      <alignment horizontal="center" vertical="center" wrapText="1"/>
    </xf>
    <xf numFmtId="49" fontId="39" fillId="20" borderId="44" xfId="0" applyNumberFormat="1" applyFont="1" applyFill="1" applyBorder="1" applyAlignment="1">
      <alignment horizontal="left" vertical="center" wrapText="1"/>
    </xf>
    <xf numFmtId="0" fontId="0" fillId="20" borderId="44" xfId="0" applyFont="1" applyFill="1" applyBorder="1" applyAlignment="1">
      <alignment horizontal="center" vertical="center" wrapText="1"/>
    </xf>
    <xf numFmtId="2" fontId="0" fillId="20" borderId="44" xfId="0" applyNumberFormat="1" applyFont="1" applyFill="1" applyBorder="1" applyAlignment="1">
      <alignment horizontal="right" vertical="center" wrapText="1"/>
    </xf>
    <xf numFmtId="165" fontId="0" fillId="20" borderId="44" xfId="0" applyNumberFormat="1" applyFont="1" applyFill="1" applyBorder="1" applyAlignment="1">
      <alignment horizontal="center" vertical="center" wrapText="1"/>
    </xf>
    <xf numFmtId="165" fontId="35" fillId="20" borderId="55" xfId="0" applyNumberFormat="1" applyFont="1" applyFill="1" applyBorder="1" applyAlignment="1">
      <alignment horizontal="center" vertical="center" wrapText="1"/>
    </xf>
    <xf numFmtId="49" fontId="35" fillId="6" borderId="48" xfId="0" applyNumberFormat="1" applyFont="1" applyFill="1" applyBorder="1" applyAlignment="1">
      <alignment horizontal="left" vertical="center" wrapText="1"/>
    </xf>
    <xf numFmtId="165" fontId="35" fillId="6" borderId="56" xfId="0" applyNumberFormat="1" applyFont="1" applyFill="1" applyBorder="1" applyAlignment="1">
      <alignment horizontal="center" vertical="center" wrapText="1"/>
    </xf>
    <xf numFmtId="165" fontId="35" fillId="0" borderId="53" xfId="0" applyNumberFormat="1" applyFont="1" applyFill="1" applyBorder="1" applyAlignment="1">
      <alignment horizontal="center" vertical="center" wrapText="1"/>
    </xf>
    <xf numFmtId="165" fontId="35" fillId="6" borderId="57" xfId="0" applyNumberFormat="1" applyFont="1" applyFill="1" applyBorder="1" applyAlignment="1" applyProtection="1">
      <alignment horizontal="center" vertical="center" wrapText="1"/>
    </xf>
    <xf numFmtId="0" fontId="45" fillId="6" borderId="48" xfId="0" applyFont="1" applyFill="1" applyBorder="1" applyAlignment="1">
      <alignment horizontal="center" vertical="center" wrapText="1"/>
    </xf>
    <xf numFmtId="0" fontId="0" fillId="0" borderId="42" xfId="0" applyFont="1" applyFill="1" applyBorder="1" applyAlignment="1">
      <alignment horizontal="center" vertical="top" wrapText="1"/>
    </xf>
    <xf numFmtId="0" fontId="44" fillId="0" borderId="42" xfId="0" applyFont="1" applyFill="1" applyBorder="1" applyAlignment="1">
      <alignment horizontal="center" vertical="center" wrapText="1"/>
    </xf>
    <xf numFmtId="165" fontId="37" fillId="0" borderId="42" xfId="0" applyNumberFormat="1" applyFont="1" applyFill="1" applyBorder="1" applyAlignment="1">
      <alignment horizontal="center" vertical="center" wrapText="1"/>
    </xf>
    <xf numFmtId="165" fontId="37" fillId="0" borderId="53" xfId="0" applyNumberFormat="1" applyFont="1" applyFill="1" applyBorder="1" applyAlignment="1">
      <alignment horizontal="center" vertical="center" wrapText="1"/>
    </xf>
    <xf numFmtId="0" fontId="0" fillId="0" borderId="42" xfId="0" applyFont="1" applyFill="1" applyBorder="1" applyAlignment="1">
      <alignment wrapText="1"/>
    </xf>
    <xf numFmtId="0" fontId="44" fillId="0" borderId="42" xfId="0" applyFont="1" applyBorder="1" applyAlignment="1">
      <alignment horizontal="center" vertical="center" wrapText="1"/>
    </xf>
    <xf numFmtId="165" fontId="0" fillId="0" borderId="53" xfId="0" applyNumberFormat="1" applyFont="1" applyFill="1" applyBorder="1" applyAlignment="1">
      <alignment horizontal="center" vertical="center" wrapText="1"/>
    </xf>
    <xf numFmtId="167" fontId="35" fillId="6" borderId="53" xfId="0" applyNumberFormat="1" applyFont="1" applyFill="1" applyBorder="1" applyAlignment="1">
      <alignment horizontal="center" vertical="center"/>
    </xf>
    <xf numFmtId="165" fontId="35" fillId="6" borderId="56" xfId="0" applyNumberFormat="1" applyFont="1" applyFill="1" applyBorder="1" applyAlignment="1" applyProtection="1">
      <alignment horizontal="center" vertical="center" wrapText="1"/>
    </xf>
    <xf numFmtId="165" fontId="53" fillId="20" borderId="58" xfId="0" applyNumberFormat="1" applyFont="1" applyFill="1" applyBorder="1" applyAlignment="1">
      <alignment horizontal="center" vertical="center" wrapText="1"/>
    </xf>
    <xf numFmtId="165" fontId="35" fillId="20" borderId="62" xfId="0" applyNumberFormat="1" applyFont="1" applyFill="1" applyBorder="1" applyAlignment="1">
      <alignment horizontal="center" vertical="center" wrapText="1"/>
    </xf>
    <xf numFmtId="165" fontId="35" fillId="20" borderId="54" xfId="0" applyNumberFormat="1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35" fillId="0" borderId="63" xfId="0" applyFont="1" applyFill="1" applyBorder="1" applyAlignment="1">
      <alignment horizontal="center" vertical="center" wrapText="1"/>
    </xf>
    <xf numFmtId="0" fontId="37" fillId="0" borderId="64" xfId="0" applyFont="1" applyFill="1" applyBorder="1" applyAlignment="1">
      <alignment horizontal="center" vertical="center" wrapText="1"/>
    </xf>
    <xf numFmtId="0" fontId="37" fillId="0" borderId="64" xfId="0" applyNumberFormat="1" applyFont="1" applyFill="1" applyBorder="1" applyAlignment="1" applyProtection="1">
      <alignment horizontal="center" vertical="center" wrapText="1"/>
    </xf>
    <xf numFmtId="0" fontId="0" fillId="0" borderId="64" xfId="0" applyFont="1" applyBorder="1" applyAlignment="1">
      <alignment horizontal="center" vertical="center" wrapText="1"/>
    </xf>
    <xf numFmtId="0" fontId="38" fillId="0" borderId="64" xfId="0" applyFont="1" applyFill="1" applyBorder="1" applyAlignment="1">
      <alignment horizontal="center" vertical="center" wrapText="1"/>
    </xf>
    <xf numFmtId="165" fontId="35" fillId="0" borderId="64" xfId="0" applyNumberFormat="1" applyFont="1" applyFill="1" applyBorder="1" applyAlignment="1">
      <alignment horizontal="center" vertical="center" wrapText="1"/>
    </xf>
    <xf numFmtId="0" fontId="0" fillId="0" borderId="64" xfId="0" applyNumberFormat="1" applyFont="1" applyFill="1" applyBorder="1" applyAlignment="1" applyProtection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38" fillId="0" borderId="64" xfId="0" applyFont="1" applyFill="1" applyBorder="1" applyAlignment="1">
      <alignment horizontal="left" vertical="center" wrapText="1"/>
    </xf>
    <xf numFmtId="0" fontId="35" fillId="6" borderId="66" xfId="0" applyNumberFormat="1" applyFont="1" applyFill="1" applyBorder="1" applyAlignment="1" applyProtection="1">
      <alignment horizontal="center" vertical="center" wrapText="1"/>
    </xf>
    <xf numFmtId="0" fontId="35" fillId="6" borderId="67" xfId="0" applyNumberFormat="1" applyFont="1" applyFill="1" applyBorder="1" applyAlignment="1" applyProtection="1">
      <alignment horizontal="center" vertical="center" wrapText="1"/>
    </xf>
    <xf numFmtId="165" fontId="35" fillId="6" borderId="68" xfId="0" applyNumberFormat="1" applyFont="1" applyFill="1" applyBorder="1" applyAlignment="1" applyProtection="1">
      <alignment horizontal="center" vertical="center" wrapText="1"/>
    </xf>
    <xf numFmtId="0" fontId="48" fillId="0" borderId="63" xfId="0" applyFont="1" applyFill="1" applyBorder="1" applyAlignment="1">
      <alignment horizontal="right" vertical="center" wrapText="1"/>
    </xf>
    <xf numFmtId="0" fontId="35" fillId="0" borderId="63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38" fillId="0" borderId="64" xfId="0" applyFont="1" applyFill="1" applyBorder="1" applyAlignment="1">
      <alignment horizontal="center" vertical="center"/>
    </xf>
    <xf numFmtId="0" fontId="0" fillId="0" borderId="64" xfId="0" applyNumberFormat="1" applyFont="1" applyFill="1" applyBorder="1" applyAlignment="1" applyProtection="1">
      <alignment horizontal="center" vertical="center"/>
    </xf>
    <xf numFmtId="0" fontId="0" fillId="0" borderId="64" xfId="0" applyFont="1" applyBorder="1" applyAlignment="1">
      <alignment horizontal="center" vertical="center"/>
    </xf>
    <xf numFmtId="4" fontId="35" fillId="0" borderId="65" xfId="0" applyNumberFormat="1" applyFont="1" applyFill="1" applyBorder="1" applyAlignment="1">
      <alignment horizontal="center" vertical="center"/>
    </xf>
    <xf numFmtId="49" fontId="0" fillId="0" borderId="64" xfId="0" applyNumberFormat="1" applyFont="1" applyBorder="1" applyAlignment="1">
      <alignment horizontal="justify" vertical="center" wrapText="1"/>
    </xf>
    <xf numFmtId="0" fontId="51" fillId="26" borderId="63" xfId="0" applyFont="1" applyFill="1" applyBorder="1" applyAlignment="1">
      <alignment horizontal="center" vertical="center" wrapText="1"/>
    </xf>
    <xf numFmtId="0" fontId="35" fillId="0" borderId="35" xfId="0" applyFont="1" applyFill="1" applyBorder="1" applyAlignment="1">
      <alignment horizontal="center" vertical="center" wrapText="1"/>
    </xf>
    <xf numFmtId="49" fontId="35" fillId="0" borderId="16" xfId="0" applyNumberFormat="1" applyFont="1" applyFill="1" applyBorder="1" applyAlignment="1">
      <alignment horizontal="center" vertical="center" wrapText="1"/>
    </xf>
    <xf numFmtId="49" fontId="35" fillId="0" borderId="19" xfId="0" applyNumberFormat="1" applyFont="1" applyFill="1" applyBorder="1" applyAlignment="1">
      <alignment horizontal="center" vertical="center" wrapText="1"/>
    </xf>
    <xf numFmtId="49" fontId="35" fillId="0" borderId="63" xfId="0" applyNumberFormat="1" applyFont="1" applyFill="1" applyBorder="1" applyAlignment="1">
      <alignment horizontal="center" vertical="center" wrapText="1"/>
    </xf>
    <xf numFmtId="0" fontId="35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left" vertical="center" wrapText="1"/>
    </xf>
    <xf numFmtId="2" fontId="35" fillId="20" borderId="29" xfId="0" applyNumberFormat="1" applyFont="1" applyFill="1" applyBorder="1" applyAlignment="1">
      <alignment horizontal="center" vertical="center" wrapText="1"/>
    </xf>
    <xf numFmtId="165" fontId="35" fillId="20" borderId="29" xfId="0" applyNumberFormat="1" applyFont="1" applyFill="1" applyBorder="1" applyAlignment="1">
      <alignment horizontal="center" vertical="center" wrapText="1"/>
    </xf>
    <xf numFmtId="165" fontId="35" fillId="20" borderId="58" xfId="0" applyNumberFormat="1" applyFont="1" applyFill="1" applyBorder="1" applyAlignment="1">
      <alignment horizontal="center" vertical="center" wrapText="1"/>
    </xf>
    <xf numFmtId="0" fontId="39" fillId="20" borderId="75" xfId="0" applyFont="1" applyFill="1" applyBorder="1" applyAlignment="1">
      <alignment horizontal="center" vertical="center" wrapText="1"/>
    </xf>
    <xf numFmtId="0" fontId="39" fillId="20" borderId="76" xfId="0" applyFont="1" applyFill="1" applyBorder="1" applyAlignment="1">
      <alignment horizontal="center" vertical="center" wrapText="1"/>
    </xf>
    <xf numFmtId="0" fontId="42" fillId="20" borderId="76" xfId="0" applyFont="1" applyFill="1" applyBorder="1" applyAlignment="1">
      <alignment horizontal="center" vertical="center" wrapText="1"/>
    </xf>
    <xf numFmtId="0" fontId="39" fillId="20" borderId="76" xfId="0" applyNumberFormat="1" applyFont="1" applyFill="1" applyBorder="1" applyAlignment="1" applyProtection="1">
      <alignment horizontal="center" vertical="center" wrapText="1"/>
    </xf>
    <xf numFmtId="49" fontId="39" fillId="20" borderId="76" xfId="0" applyNumberFormat="1" applyFont="1" applyFill="1" applyBorder="1" applyAlignment="1">
      <alignment horizontal="right" vertical="center" wrapText="1"/>
    </xf>
    <xf numFmtId="0" fontId="35" fillId="20" borderId="76" xfId="0" applyFont="1" applyFill="1" applyBorder="1" applyAlignment="1">
      <alignment horizontal="center" vertical="center" wrapText="1"/>
    </xf>
    <xf numFmtId="2" fontId="35" fillId="20" borderId="76" xfId="0" applyNumberFormat="1" applyFont="1" applyFill="1" applyBorder="1" applyAlignment="1">
      <alignment horizontal="center" vertical="center" wrapText="1"/>
    </xf>
    <xf numFmtId="165" fontId="35" fillId="20" borderId="76" xfId="0" applyNumberFormat="1" applyFont="1" applyFill="1" applyBorder="1" applyAlignment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9" fillId="20" borderId="37" xfId="0" applyNumberFormat="1" applyFont="1" applyFill="1" applyBorder="1" applyAlignment="1" applyProtection="1">
      <alignment horizontal="center" vertical="center" wrapText="1"/>
    </xf>
    <xf numFmtId="0" fontId="39" fillId="20" borderId="37" xfId="0" applyFont="1" applyFill="1" applyBorder="1" applyAlignment="1">
      <alignment horizontal="right" vertical="center" wrapText="1"/>
    </xf>
    <xf numFmtId="0" fontId="35" fillId="20" borderId="37" xfId="0" applyFont="1" applyFill="1" applyBorder="1" applyAlignment="1">
      <alignment horizontal="center" wrapText="1"/>
    </xf>
    <xf numFmtId="2" fontId="35" fillId="20" borderId="37" xfId="0" applyNumberFormat="1" applyFont="1" applyFill="1" applyBorder="1" applyAlignment="1">
      <alignment horizontal="center" wrapText="1"/>
    </xf>
    <xf numFmtId="165" fontId="35" fillId="20" borderId="37" xfId="0" applyNumberFormat="1" applyFont="1" applyFill="1" applyBorder="1" applyAlignment="1">
      <alignment horizontal="center" wrapText="1"/>
    </xf>
    <xf numFmtId="165" fontId="35" fillId="20" borderId="62" xfId="0" applyNumberFormat="1" applyFont="1" applyFill="1" applyBorder="1" applyAlignment="1">
      <alignment horizontal="center" wrapText="1"/>
    </xf>
    <xf numFmtId="49" fontId="39" fillId="20" borderId="29" xfId="0" applyNumberFormat="1" applyFont="1" applyFill="1" applyBorder="1" applyAlignment="1" applyProtection="1">
      <alignment horizontal="left" vertical="center" wrapText="1"/>
    </xf>
    <xf numFmtId="49" fontId="39" fillId="20" borderId="37" xfId="0" applyNumberFormat="1" applyFont="1" applyFill="1" applyBorder="1" applyAlignment="1">
      <alignment horizontal="right" vertical="center" wrapText="1"/>
    </xf>
    <xf numFmtId="2" fontId="35" fillId="20" borderId="37" xfId="0" applyNumberFormat="1" applyFont="1" applyFill="1" applyBorder="1" applyAlignment="1">
      <alignment horizontal="center" vertical="center" wrapText="1"/>
    </xf>
    <xf numFmtId="165" fontId="35" fillId="20" borderId="37" xfId="0" applyNumberFormat="1" applyFont="1" applyFill="1" applyBorder="1" applyAlignment="1">
      <alignment horizontal="center" vertical="center" wrapText="1"/>
    </xf>
    <xf numFmtId="2" fontId="35" fillId="20" borderId="37" xfId="0" applyNumberFormat="1" applyFont="1" applyFill="1" applyBorder="1" applyAlignment="1">
      <alignment horizontal="right" vertical="center" wrapText="1"/>
    </xf>
    <xf numFmtId="0" fontId="0" fillId="0" borderId="64" xfId="0" applyFont="1" applyFill="1" applyBorder="1" applyAlignment="1">
      <alignment wrapText="1"/>
    </xf>
    <xf numFmtId="0" fontId="38" fillId="0" borderId="64" xfId="0" applyFont="1" applyBorder="1" applyAlignment="1">
      <alignment horizontal="center" vertical="center" wrapText="1"/>
    </xf>
    <xf numFmtId="0" fontId="34" fillId="26" borderId="21" xfId="0" applyFont="1" applyFill="1" applyBorder="1" applyAlignment="1">
      <alignment horizontal="left" vertical="center" wrapText="1"/>
    </xf>
    <xf numFmtId="0" fontId="36" fillId="27" borderId="21" xfId="0" applyFont="1" applyFill="1" applyBorder="1" applyAlignment="1">
      <alignment horizontal="center" vertical="center" wrapText="1"/>
    </xf>
    <xf numFmtId="49" fontId="36" fillId="27" borderId="21" xfId="0" applyNumberFormat="1" applyFont="1" applyFill="1" applyBorder="1" applyAlignment="1">
      <alignment horizontal="center" vertical="center" wrapText="1"/>
    </xf>
    <xf numFmtId="0" fontId="0" fillId="26" borderId="21" xfId="0" applyFont="1" applyFill="1" applyBorder="1" applyAlignment="1">
      <alignment horizontal="center" vertical="center" wrapText="1"/>
    </xf>
    <xf numFmtId="2" fontId="0" fillId="26" borderId="21" xfId="0" applyNumberFormat="1" applyFont="1" applyFill="1" applyBorder="1" applyAlignment="1">
      <alignment horizontal="right" vertical="center" wrapText="1"/>
    </xf>
    <xf numFmtId="165" fontId="0" fillId="26" borderId="21" xfId="0" applyNumberFormat="1" applyFont="1" applyFill="1" applyBorder="1" applyAlignment="1">
      <alignment horizontal="center" vertical="center" wrapText="1"/>
    </xf>
    <xf numFmtId="165" fontId="0" fillId="26" borderId="23" xfId="0" applyNumberFormat="1" applyFont="1" applyFill="1" applyBorder="1" applyAlignment="1">
      <alignment horizontal="center" vertical="center" wrapText="1"/>
    </xf>
    <xf numFmtId="0" fontId="55" fillId="26" borderId="0" xfId="0" applyFont="1" applyFill="1"/>
    <xf numFmtId="0" fontId="34" fillId="26" borderId="20" xfId="0" applyFont="1" applyFill="1" applyBorder="1" applyAlignment="1">
      <alignment horizontal="center" vertical="center" wrapText="1"/>
    </xf>
    <xf numFmtId="165" fontId="35" fillId="0" borderId="59" xfId="0" applyNumberFormat="1" applyFont="1" applyFill="1" applyBorder="1" applyAlignment="1">
      <alignment horizontal="center" vertical="center" wrapText="1"/>
    </xf>
    <xf numFmtId="0" fontId="42" fillId="6" borderId="72" xfId="0" applyFont="1" applyFill="1" applyBorder="1" applyAlignment="1">
      <alignment horizontal="center" vertical="center" wrapText="1"/>
    </xf>
    <xf numFmtId="0" fontId="51" fillId="0" borderId="63" xfId="0" applyFont="1" applyFill="1" applyBorder="1" applyAlignment="1">
      <alignment horizontal="center" vertical="center" wrapText="1"/>
    </xf>
    <xf numFmtId="165" fontId="35" fillId="22" borderId="49" xfId="0" applyNumberFormat="1" applyFont="1" applyFill="1" applyBorder="1" applyAlignment="1">
      <alignment horizontal="center" vertical="center" wrapText="1"/>
    </xf>
    <xf numFmtId="0" fontId="35" fillId="6" borderId="72" xfId="0" applyNumberFormat="1" applyFont="1" applyFill="1" applyBorder="1" applyAlignment="1" applyProtection="1">
      <alignment horizontal="left" vertical="center" wrapText="1"/>
    </xf>
    <xf numFmtId="2" fontId="35" fillId="6" borderId="72" xfId="0" applyNumberFormat="1" applyFont="1" applyFill="1" applyBorder="1" applyAlignment="1">
      <alignment horizontal="center" vertical="center" wrapText="1"/>
    </xf>
    <xf numFmtId="165" fontId="35" fillId="6" borderId="67" xfId="0" applyNumberFormat="1" applyFont="1" applyFill="1" applyBorder="1" applyAlignment="1" applyProtection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65" fontId="35" fillId="0" borderId="65" xfId="0" applyNumberFormat="1" applyFont="1" applyFill="1" applyBorder="1" applyAlignment="1">
      <alignment horizontal="center" vertical="center" wrapText="1"/>
    </xf>
    <xf numFmtId="2" fontId="35" fillId="0" borderId="64" xfId="0" applyNumberFormat="1" applyFont="1" applyFill="1" applyBorder="1" applyAlignment="1">
      <alignment horizontal="center" vertical="center" wrapText="1"/>
    </xf>
    <xf numFmtId="0" fontId="35" fillId="0" borderId="64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24" borderId="44" xfId="0" applyFont="1" applyFill="1" applyBorder="1" applyAlignment="1">
      <alignment horizontal="center" vertical="center" wrapText="1"/>
    </xf>
    <xf numFmtId="2" fontId="0" fillId="24" borderId="44" xfId="0" applyNumberFormat="1" applyFont="1" applyFill="1" applyBorder="1" applyAlignment="1">
      <alignment horizontal="right" vertical="center" wrapText="1"/>
    </xf>
    <xf numFmtId="165" fontId="0" fillId="24" borderId="44" xfId="0" applyNumberFormat="1" applyFont="1" applyFill="1" applyBorder="1" applyAlignment="1">
      <alignment horizontal="center" vertical="center" wrapText="1"/>
    </xf>
    <xf numFmtId="165" fontId="50" fillId="24" borderId="55" xfId="0" applyNumberFormat="1" applyFont="1" applyFill="1" applyBorder="1" applyAlignment="1">
      <alignment horizontal="center" vertical="center" wrapText="1"/>
    </xf>
    <xf numFmtId="0" fontId="35" fillId="0" borderId="7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165" fontId="0" fillId="0" borderId="80" xfId="0" applyNumberFormat="1" applyFont="1" applyBorder="1" applyAlignment="1">
      <alignment horizontal="center" vertical="center" wrapText="1"/>
    </xf>
    <xf numFmtId="165" fontId="35" fillId="0" borderId="65" xfId="0" applyNumberFormat="1" applyFont="1" applyFill="1" applyBorder="1" applyAlignment="1">
      <alignment horizontal="center" vertical="center" wrapText="1"/>
    </xf>
    <xf numFmtId="165" fontId="35" fillId="0" borderId="59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39" fillId="20" borderId="32" xfId="0" applyFont="1" applyFill="1" applyBorder="1" applyAlignment="1">
      <alignment horizontal="center" vertical="center" wrapText="1"/>
    </xf>
    <xf numFmtId="0" fontId="35" fillId="6" borderId="71" xfId="0" applyNumberFormat="1" applyFont="1" applyFill="1" applyBorder="1" applyAlignment="1" applyProtection="1">
      <alignment horizontal="center" vertical="center" wrapText="1"/>
    </xf>
    <xf numFmtId="0" fontId="0" fillId="6" borderId="72" xfId="0" applyNumberFormat="1" applyFont="1" applyFill="1" applyBorder="1" applyAlignment="1" applyProtection="1">
      <alignment horizontal="center" vertical="center" wrapText="1"/>
    </xf>
    <xf numFmtId="165" fontId="0" fillId="6" borderId="72" xfId="0" applyNumberFormat="1" applyFont="1" applyFill="1" applyBorder="1" applyAlignment="1" applyProtection="1">
      <alignment horizontal="center" vertical="center" wrapText="1"/>
    </xf>
    <xf numFmtId="0" fontId="35" fillId="6" borderId="67" xfId="0" applyNumberFormat="1" applyFont="1" applyFill="1" applyBorder="1" applyAlignment="1" applyProtection="1">
      <alignment horizontal="right" vertical="center" wrapText="1"/>
    </xf>
    <xf numFmtId="0" fontId="35" fillId="6" borderId="67" xfId="0" applyNumberFormat="1" applyFont="1" applyFill="1" applyBorder="1" applyAlignment="1" applyProtection="1">
      <alignment horizontal="center" vertical="center" wrapText="1"/>
    </xf>
    <xf numFmtId="0" fontId="35" fillId="6" borderId="66" xfId="0" applyNumberFormat="1" applyFont="1" applyFill="1" applyBorder="1" applyAlignment="1" applyProtection="1">
      <alignment horizontal="center" vertical="center" wrapText="1"/>
    </xf>
    <xf numFmtId="49" fontId="35" fillId="6" borderId="72" xfId="0" applyNumberFormat="1" applyFont="1" applyFill="1" applyBorder="1" applyAlignment="1" applyProtection="1">
      <alignment horizontal="left" vertical="center" wrapText="1"/>
    </xf>
    <xf numFmtId="0" fontId="35" fillId="0" borderId="63" xfId="0" applyFont="1" applyFill="1" applyBorder="1" applyAlignment="1">
      <alignment horizontal="center" vertical="center" wrapText="1"/>
    </xf>
    <xf numFmtId="0" fontId="35" fillId="6" borderId="71" xfId="0" applyFont="1" applyFill="1" applyBorder="1" applyAlignment="1">
      <alignment horizontal="center" vertical="center" wrapText="1"/>
    </xf>
    <xf numFmtId="0" fontId="35" fillId="6" borderId="72" xfId="0" applyFont="1" applyFill="1" applyBorder="1" applyAlignment="1">
      <alignment horizontal="center" vertical="center" wrapText="1"/>
    </xf>
    <xf numFmtId="0" fontId="35" fillId="6" borderId="72" xfId="0" applyNumberFormat="1" applyFont="1" applyFill="1" applyBorder="1" applyAlignment="1" applyProtection="1">
      <alignment horizontal="center" vertical="center" wrapText="1"/>
    </xf>
    <xf numFmtId="0" fontId="0" fillId="0" borderId="64" xfId="0" applyFont="1" applyFill="1" applyBorder="1" applyAlignment="1">
      <alignment horizontal="center" vertical="center" wrapText="1"/>
    </xf>
    <xf numFmtId="165" fontId="0" fillId="0" borderId="64" xfId="0" applyNumberFormat="1" applyFont="1" applyFill="1" applyBorder="1" applyAlignment="1">
      <alignment horizontal="center" vertical="center" wrapText="1"/>
    </xf>
    <xf numFmtId="165" fontId="52" fillId="0" borderId="64" xfId="0" applyNumberFormat="1" applyFont="1" applyFill="1" applyBorder="1" applyAlignment="1">
      <alignment horizontal="center" vertical="center" wrapText="1"/>
    </xf>
    <xf numFmtId="0" fontId="0" fillId="6" borderId="72" xfId="0" applyFont="1" applyFill="1" applyBorder="1" applyAlignment="1">
      <alignment horizontal="center" vertical="center" wrapText="1"/>
    </xf>
    <xf numFmtId="165" fontId="0" fillId="6" borderId="72" xfId="0" applyNumberFormat="1" applyFont="1" applyFill="1" applyBorder="1" applyAlignment="1">
      <alignment horizontal="center" vertical="center" wrapText="1"/>
    </xf>
    <xf numFmtId="0" fontId="0" fillId="6" borderId="67" xfId="0" applyNumberFormat="1" applyFont="1" applyFill="1" applyBorder="1" applyAlignment="1" applyProtection="1">
      <alignment horizontal="center" vertical="center" wrapText="1"/>
    </xf>
    <xf numFmtId="165" fontId="0" fillId="6" borderId="67" xfId="0" applyNumberFormat="1" applyFont="1" applyFill="1" applyBorder="1" applyAlignment="1" applyProtection="1">
      <alignment horizontal="center" vertical="center" wrapText="1"/>
    </xf>
    <xf numFmtId="165" fontId="35" fillId="6" borderId="73" xfId="0" applyNumberFormat="1" applyFont="1" applyFill="1" applyBorder="1" applyAlignment="1">
      <alignment horizontal="center" vertical="center" wrapText="1"/>
    </xf>
    <xf numFmtId="165" fontId="35" fillId="6" borderId="68" xfId="0" applyNumberFormat="1" applyFont="1" applyFill="1" applyBorder="1" applyAlignment="1" applyProtection="1">
      <alignment horizontal="center" vertical="center" wrapText="1"/>
    </xf>
    <xf numFmtId="165" fontId="0" fillId="0" borderId="65" xfId="0" applyNumberFormat="1" applyFont="1" applyFill="1" applyBorder="1" applyAlignment="1">
      <alignment horizontal="center" vertical="center" wrapText="1"/>
    </xf>
    <xf numFmtId="165" fontId="52" fillId="0" borderId="65" xfId="0" applyNumberFormat="1" applyFont="1" applyFill="1" applyBorder="1" applyAlignment="1">
      <alignment horizontal="center" vertical="center" wrapText="1"/>
    </xf>
    <xf numFmtId="165" fontId="35" fillId="6" borderId="73" xfId="0" applyNumberFormat="1" applyFont="1" applyFill="1" applyBorder="1" applyAlignment="1" applyProtection="1">
      <alignment horizontal="center" vertical="center" wrapText="1"/>
    </xf>
    <xf numFmtId="0" fontId="51" fillId="26" borderId="63" xfId="0" applyFont="1" applyFill="1" applyBorder="1" applyAlignment="1">
      <alignment horizontal="center" vertical="center" wrapText="1"/>
    </xf>
    <xf numFmtId="165" fontId="52" fillId="26" borderId="64" xfId="0" applyNumberFormat="1" applyFont="1" applyFill="1" applyBorder="1" applyAlignment="1">
      <alignment vertical="center" wrapText="1"/>
    </xf>
    <xf numFmtId="2" fontId="35" fillId="6" borderId="72" xfId="0" applyNumberFormat="1" applyFont="1" applyFill="1" applyBorder="1" applyAlignment="1" applyProtection="1">
      <alignment horizontal="center" vertical="center" wrapText="1"/>
    </xf>
    <xf numFmtId="4" fontId="0" fillId="28" borderId="49" xfId="0" applyNumberFormat="1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49" fontId="52" fillId="0" borderId="64" xfId="0" applyNumberFormat="1" applyFont="1" applyBorder="1" applyAlignment="1">
      <alignment horizontal="right" vertical="center" wrapText="1"/>
    </xf>
    <xf numFmtId="0" fontId="35" fillId="26" borderId="63" xfId="0" applyFont="1" applyFill="1" applyBorder="1" applyAlignment="1">
      <alignment horizontal="center" vertical="center" wrapText="1"/>
    </xf>
    <xf numFmtId="0" fontId="0" fillId="26" borderId="64" xfId="0" applyFont="1" applyFill="1" applyBorder="1" applyAlignment="1">
      <alignment horizontal="center" vertical="center" wrapText="1"/>
    </xf>
    <xf numFmtId="49" fontId="52" fillId="26" borderId="64" xfId="0" applyNumberFormat="1" applyFont="1" applyFill="1" applyBorder="1" applyAlignment="1">
      <alignment horizontal="right" vertical="center" wrapText="1"/>
    </xf>
    <xf numFmtId="0" fontId="0" fillId="26" borderId="64" xfId="0" applyNumberFormat="1" applyFont="1" applyFill="1" applyBorder="1" applyAlignment="1" applyProtection="1">
      <alignment horizontal="center" vertical="center" wrapText="1"/>
    </xf>
    <xf numFmtId="49" fontId="0" fillId="26" borderId="64" xfId="0" applyNumberFormat="1" applyFont="1" applyFill="1" applyBorder="1" applyAlignment="1">
      <alignment horizontal="left" vertical="center" wrapText="1"/>
    </xf>
    <xf numFmtId="2" fontId="35" fillId="26" borderId="64" xfId="0" applyNumberFormat="1" applyFont="1" applyFill="1" applyBorder="1" applyAlignment="1">
      <alignment horizontal="center" vertical="center" wrapText="1"/>
    </xf>
    <xf numFmtId="165" fontId="0" fillId="26" borderId="64" xfId="0" applyNumberFormat="1" applyFont="1" applyFill="1" applyBorder="1" applyAlignment="1">
      <alignment horizontal="center" vertical="center" wrapText="1"/>
    </xf>
    <xf numFmtId="165" fontId="35" fillId="26" borderId="65" xfId="0" applyNumberFormat="1" applyFont="1" applyFill="1" applyBorder="1" applyAlignment="1">
      <alignment horizontal="center" vertical="center" wrapText="1"/>
    </xf>
    <xf numFmtId="1" fontId="35" fillId="26" borderId="64" xfId="0" applyNumberFormat="1" applyFont="1" applyFill="1" applyBorder="1" applyAlignment="1">
      <alignment horizontal="center" vertical="center" wrapText="1"/>
    </xf>
    <xf numFmtId="49" fontId="0" fillId="0" borderId="64" xfId="0" applyNumberFormat="1" applyFont="1" applyFill="1" applyBorder="1" applyAlignment="1">
      <alignment horizontal="left" vertical="center" wrapText="1"/>
    </xf>
    <xf numFmtId="2" fontId="52" fillId="0" borderId="30" xfId="0" applyNumberFormat="1" applyFont="1" applyBorder="1" applyAlignment="1">
      <alignment horizontal="right" vertical="center" wrapText="1"/>
    </xf>
    <xf numFmtId="49" fontId="0" fillId="0" borderId="64" xfId="0" applyNumberFormat="1" applyFont="1" applyFill="1" applyBorder="1" applyAlignment="1" applyProtection="1">
      <alignment horizontal="left" vertical="center" wrapText="1"/>
    </xf>
    <xf numFmtId="2" fontId="52" fillId="26" borderId="64" xfId="0" applyNumberFormat="1" applyFont="1" applyFill="1" applyBorder="1" applyAlignment="1">
      <alignment horizontal="right" vertical="center" wrapText="1"/>
    </xf>
    <xf numFmtId="0" fontId="0" fillId="0" borderId="42" xfId="0" applyFont="1" applyBorder="1" applyAlignment="1">
      <alignment horizontal="center" vertical="center"/>
    </xf>
    <xf numFmtId="0" fontId="52" fillId="0" borderId="42" xfId="0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0" xfId="0" applyFont="1" applyFill="1" applyAlignment="1">
      <alignment horizontal="center" vertical="center" wrapText="1"/>
    </xf>
    <xf numFmtId="0" fontId="59" fillId="0" borderId="0" xfId="0" applyFont="1" applyAlignment="1">
      <alignment wrapText="1"/>
    </xf>
    <xf numFmtId="0" fontId="46" fillId="0" borderId="0" xfId="0" applyFont="1" applyAlignment="1">
      <alignment wrapText="1"/>
    </xf>
    <xf numFmtId="0" fontId="59" fillId="0" borderId="28" xfId="0" applyFont="1" applyBorder="1" applyAlignment="1">
      <alignment horizontal="center" vertical="center" wrapText="1"/>
    </xf>
    <xf numFmtId="0" fontId="57" fillId="0" borderId="28" xfId="0" applyFont="1" applyBorder="1" applyAlignment="1">
      <alignment horizontal="center" vertical="center" wrapText="1"/>
    </xf>
    <xf numFmtId="0" fontId="59" fillId="0" borderId="64" xfId="0" applyFont="1" applyBorder="1" applyAlignment="1">
      <alignment horizontal="center" vertical="center" wrapText="1"/>
    </xf>
    <xf numFmtId="0" fontId="57" fillId="0" borderId="64" xfId="0" applyFont="1" applyBorder="1" applyAlignment="1">
      <alignment horizontal="center" vertical="center" wrapText="1"/>
    </xf>
    <xf numFmtId="2" fontId="59" fillId="0" borderId="0" xfId="0" applyNumberFormat="1" applyFont="1" applyAlignment="1">
      <alignment horizont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2" fontId="0" fillId="6" borderId="72" xfId="0" applyNumberFormat="1" applyFont="1" applyFill="1" applyBorder="1" applyAlignment="1">
      <alignment horizontal="center" vertical="center" wrapText="1"/>
    </xf>
    <xf numFmtId="49" fontId="47" fillId="0" borderId="63" xfId="0" applyNumberFormat="1" applyFont="1" applyBorder="1" applyAlignment="1">
      <alignment horizontal="center" vertical="center" wrapText="1"/>
    </xf>
    <xf numFmtId="165" fontId="0" fillId="0" borderId="64" xfId="0" applyNumberFormat="1" applyFont="1" applyFill="1" applyBorder="1" applyAlignment="1">
      <alignment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90" xfId="0" applyNumberFormat="1" applyFont="1" applyFill="1" applyBorder="1" applyAlignment="1" applyProtection="1">
      <alignment horizontal="right" vertical="center" wrapText="1"/>
    </xf>
    <xf numFmtId="0" fontId="35" fillId="6" borderId="90" xfId="0" applyNumberFormat="1" applyFont="1" applyFill="1" applyBorder="1" applyAlignment="1" applyProtection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6" borderId="91" xfId="0" applyNumberFormat="1" applyFont="1" applyFill="1" applyBorder="1" applyAlignment="1" applyProtection="1">
      <alignment horizontal="center" vertical="center" wrapText="1"/>
    </xf>
    <xf numFmtId="0" fontId="45" fillId="6" borderId="72" xfId="0" applyFont="1" applyFill="1" applyBorder="1" applyAlignment="1">
      <alignment horizontal="center" vertical="center" wrapText="1"/>
    </xf>
    <xf numFmtId="49" fontId="35" fillId="6" borderId="72" xfId="0" applyNumberFormat="1" applyFont="1" applyFill="1" applyBorder="1" applyAlignment="1">
      <alignment horizontal="left" vertical="center" wrapText="1"/>
    </xf>
    <xf numFmtId="0" fontId="45" fillId="0" borderId="64" xfId="0" applyFont="1" applyFill="1" applyBorder="1" applyAlignment="1">
      <alignment horizontal="center" vertical="center" wrapText="1"/>
    </xf>
    <xf numFmtId="0" fontId="44" fillId="0" borderId="64" xfId="0" applyFont="1" applyBorder="1" applyAlignment="1">
      <alignment horizontal="center" vertical="center" wrapText="1"/>
    </xf>
    <xf numFmtId="2" fontId="52" fillId="0" borderId="64" xfId="0" applyNumberFormat="1" applyFont="1" applyBorder="1" applyAlignment="1">
      <alignment horizontal="right" vertical="center" wrapText="1"/>
    </xf>
    <xf numFmtId="0" fontId="0" fillId="0" borderId="64" xfId="0" applyFont="1" applyFill="1" applyBorder="1" applyAlignment="1">
      <alignment horizontal="center" vertical="top" wrapText="1"/>
    </xf>
    <xf numFmtId="0" fontId="35" fillId="6" borderId="92" xfId="0" applyFont="1" applyFill="1" applyBorder="1" applyAlignment="1">
      <alignment horizontal="center" vertical="center" wrapText="1"/>
    </xf>
    <xf numFmtId="0" fontId="35" fillId="6" borderId="31" xfId="0" applyFont="1" applyFill="1" applyBorder="1" applyAlignment="1">
      <alignment horizontal="center" vertical="center" wrapText="1"/>
    </xf>
    <xf numFmtId="0" fontId="42" fillId="6" borderId="31" xfId="0" applyFont="1" applyFill="1" applyBorder="1" applyAlignment="1">
      <alignment horizontal="center" vertical="center" wrapText="1"/>
    </xf>
    <xf numFmtId="0" fontId="35" fillId="6" borderId="31" xfId="0" applyNumberFormat="1" applyFont="1" applyFill="1" applyBorder="1" applyAlignment="1" applyProtection="1">
      <alignment horizontal="center" vertical="center" wrapText="1"/>
    </xf>
    <xf numFmtId="49" fontId="35" fillId="6" borderId="31" xfId="0" applyNumberFormat="1" applyFont="1" applyFill="1" applyBorder="1" applyAlignment="1" applyProtection="1">
      <alignment horizontal="left" vertical="center" wrapText="1"/>
    </xf>
    <xf numFmtId="0" fontId="0" fillId="6" borderId="31" xfId="0" applyFont="1" applyFill="1" applyBorder="1" applyAlignment="1">
      <alignment horizontal="center" vertical="center" wrapText="1"/>
    </xf>
    <xf numFmtId="2" fontId="0" fillId="6" borderId="31" xfId="0" applyNumberFormat="1" applyFont="1" applyFill="1" applyBorder="1" applyAlignment="1">
      <alignment horizontal="center" vertical="center" wrapText="1"/>
    </xf>
    <xf numFmtId="165" fontId="0" fillId="6" borderId="31" xfId="0" applyNumberFormat="1" applyFont="1" applyFill="1" applyBorder="1" applyAlignment="1">
      <alignment horizontal="center" vertical="center" wrapText="1"/>
    </xf>
    <xf numFmtId="165" fontId="35" fillId="6" borderId="93" xfId="0" applyNumberFormat="1" applyFont="1" applyFill="1" applyBorder="1" applyAlignment="1">
      <alignment horizontal="center" vertical="center" wrapText="1"/>
    </xf>
    <xf numFmtId="49" fontId="35" fillId="0" borderId="94" xfId="0" applyNumberFormat="1" applyFont="1" applyFill="1" applyBorder="1" applyAlignment="1">
      <alignment horizontal="center" vertical="center" wrapText="1"/>
    </xf>
    <xf numFmtId="0" fontId="35" fillId="0" borderId="30" xfId="0" applyFont="1" applyFill="1" applyBorder="1" applyAlignment="1">
      <alignment horizontal="center" vertical="center" wrapText="1"/>
    </xf>
    <xf numFmtId="2" fontId="35" fillId="0" borderId="30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35" fillId="0" borderId="30" xfId="0" applyNumberFormat="1" applyFont="1" applyFill="1" applyBorder="1" applyAlignment="1" applyProtection="1">
      <alignment horizontal="center" vertical="center" wrapText="1"/>
    </xf>
    <xf numFmtId="2" fontId="52" fillId="26" borderId="30" xfId="0" applyNumberFormat="1" applyFont="1" applyFill="1" applyBorder="1" applyAlignment="1">
      <alignment horizontal="right" vertical="center" wrapText="1"/>
    </xf>
    <xf numFmtId="0" fontId="0" fillId="26" borderId="30" xfId="0" applyFont="1" applyFill="1" applyBorder="1" applyAlignment="1">
      <alignment horizontal="center" vertical="center" wrapText="1"/>
    </xf>
    <xf numFmtId="165" fontId="0" fillId="0" borderId="30" xfId="0" applyNumberFormat="1" applyFont="1" applyFill="1" applyBorder="1" applyAlignment="1">
      <alignment horizontal="center" vertical="center" wrapText="1"/>
    </xf>
    <xf numFmtId="165" fontId="0" fillId="26" borderId="30" xfId="0" applyNumberFormat="1" applyFont="1" applyFill="1" applyBorder="1" applyAlignment="1">
      <alignment horizontal="left" vertical="center" wrapText="1"/>
    </xf>
    <xf numFmtId="2" fontId="35" fillId="26" borderId="30" xfId="0" applyNumberFormat="1" applyFont="1" applyFill="1" applyBorder="1" applyAlignment="1">
      <alignment horizontal="center" vertical="center" wrapText="1"/>
    </xf>
    <xf numFmtId="49" fontId="52" fillId="0" borderId="30" xfId="0" applyNumberFormat="1" applyFont="1" applyBorder="1" applyAlignment="1">
      <alignment horizontal="right" vertical="center" wrapText="1"/>
    </xf>
    <xf numFmtId="0" fontId="0" fillId="0" borderId="30" xfId="0" applyFont="1" applyBorder="1"/>
    <xf numFmtId="1" fontId="35" fillId="26" borderId="30" xfId="0" applyNumberFormat="1" applyFont="1" applyFill="1" applyBorder="1" applyAlignment="1">
      <alignment horizontal="center" vertical="center" wrapText="1"/>
    </xf>
    <xf numFmtId="49" fontId="57" fillId="0" borderId="94" xfId="0" applyNumberFormat="1" applyFont="1" applyFill="1" applyBorder="1" applyAlignment="1">
      <alignment horizontal="center" vertical="center" wrapText="1"/>
    </xf>
    <xf numFmtId="1" fontId="52" fillId="26" borderId="30" xfId="0" applyNumberFormat="1" applyFont="1" applyFill="1" applyBorder="1" applyAlignment="1">
      <alignment horizontal="right" vertical="center" wrapText="1"/>
    </xf>
    <xf numFmtId="165" fontId="57" fillId="0" borderId="95" xfId="0" applyNumberFormat="1" applyFont="1" applyFill="1" applyBorder="1" applyAlignment="1">
      <alignment horizontal="center" vertical="center" wrapText="1"/>
    </xf>
    <xf numFmtId="0" fontId="35" fillId="6" borderId="96" xfId="0" applyNumberFormat="1" applyFont="1" applyFill="1" applyBorder="1" applyAlignment="1" applyProtection="1">
      <alignment horizontal="center" vertical="center" wrapText="1"/>
    </xf>
    <xf numFmtId="0" fontId="35" fillId="6" borderId="97" xfId="0" applyNumberFormat="1" applyFont="1" applyFill="1" applyBorder="1" applyAlignment="1" applyProtection="1">
      <alignment horizontal="right" vertical="center" wrapText="1"/>
    </xf>
    <xf numFmtId="0" fontId="35" fillId="6" borderId="97" xfId="0" applyNumberFormat="1" applyFont="1" applyFill="1" applyBorder="1" applyAlignment="1" applyProtection="1">
      <alignment horizontal="center" vertical="center" wrapText="1"/>
    </xf>
    <xf numFmtId="165" fontId="35" fillId="6" borderId="97" xfId="0" applyNumberFormat="1" applyFont="1" applyFill="1" applyBorder="1" applyAlignment="1" applyProtection="1">
      <alignment horizontal="center" vertical="center" wrapText="1"/>
    </xf>
    <xf numFmtId="49" fontId="0" fillId="0" borderId="30" xfId="0" applyNumberFormat="1" applyFont="1" applyFill="1" applyBorder="1" applyAlignment="1">
      <alignment horizontal="left" vertical="center" wrapText="1"/>
    </xf>
    <xf numFmtId="0" fontId="0" fillId="0" borderId="30" xfId="0" applyFont="1" applyFill="1" applyBorder="1" applyAlignment="1">
      <alignment horizontal="center" vertical="center" wrapText="1"/>
    </xf>
    <xf numFmtId="2" fontId="52" fillId="0" borderId="30" xfId="0" applyNumberFormat="1" applyFont="1" applyFill="1" applyBorder="1" applyAlignment="1">
      <alignment horizontal="right" vertical="center" wrapText="1"/>
    </xf>
    <xf numFmtId="0" fontId="0" fillId="0" borderId="30" xfId="0" applyNumberFormat="1" applyFont="1" applyFill="1" applyBorder="1" applyAlignment="1" applyProtection="1">
      <alignment horizontal="center" vertical="center" wrapText="1"/>
    </xf>
    <xf numFmtId="49" fontId="52" fillId="0" borderId="30" xfId="0" applyNumberFormat="1" applyFont="1" applyFill="1" applyBorder="1" applyAlignment="1">
      <alignment horizontal="center" vertical="center" wrapText="1"/>
    </xf>
    <xf numFmtId="169" fontId="58" fillId="0" borderId="30" xfId="0" applyNumberFormat="1" applyFont="1" applyFill="1" applyBorder="1" applyAlignment="1">
      <alignment horizontal="right"/>
    </xf>
    <xf numFmtId="169" fontId="52" fillId="0" borderId="30" xfId="0" applyNumberFormat="1" applyFont="1" applyFill="1" applyBorder="1" applyAlignment="1">
      <alignment horizontal="right" vertical="center" wrapText="1"/>
    </xf>
    <xf numFmtId="0" fontId="35" fillId="20" borderId="29" xfId="0" applyFont="1" applyFill="1" applyBorder="1" applyAlignment="1">
      <alignment horizontal="center" wrapText="1"/>
    </xf>
    <xf numFmtId="2" fontId="35" fillId="20" borderId="29" xfId="0" applyNumberFormat="1" applyFont="1" applyFill="1" applyBorder="1" applyAlignment="1">
      <alignment horizontal="center" wrapText="1"/>
    </xf>
    <xf numFmtId="165" fontId="35" fillId="20" borderId="29" xfId="0" applyNumberFormat="1" applyFont="1" applyFill="1" applyBorder="1" applyAlignment="1">
      <alignment horizontal="center" wrapText="1"/>
    </xf>
    <xf numFmtId="165" fontId="35" fillId="20" borderId="58" xfId="0" applyNumberFormat="1" applyFont="1" applyFill="1" applyBorder="1" applyAlignment="1">
      <alignment horizontal="center" wrapText="1"/>
    </xf>
    <xf numFmtId="0" fontId="52" fillId="0" borderId="64" xfId="0" applyFont="1" applyFill="1" applyBorder="1" applyAlignment="1">
      <alignment horizontal="center" vertical="center" wrapText="1"/>
    </xf>
    <xf numFmtId="165" fontId="35" fillId="6" borderId="72" xfId="0" applyNumberFormat="1" applyFont="1" applyFill="1" applyBorder="1" applyAlignment="1">
      <alignment horizontal="center" vertical="center" wrapText="1"/>
    </xf>
    <xf numFmtId="0" fontId="42" fillId="6" borderId="71" xfId="0" applyFont="1" applyFill="1" applyBorder="1" applyAlignment="1">
      <alignment horizontal="center" vertical="center" wrapText="1"/>
    </xf>
    <xf numFmtId="165" fontId="42" fillId="6" borderId="72" xfId="0" applyNumberFormat="1" applyFont="1" applyFill="1" applyBorder="1" applyAlignment="1">
      <alignment horizontal="center" vertical="center" wrapText="1"/>
    </xf>
    <xf numFmtId="165" fontId="42" fillId="6" borderId="73" xfId="0" applyNumberFormat="1" applyFont="1" applyFill="1" applyBorder="1" applyAlignment="1">
      <alignment horizontal="center" vertical="center" wrapText="1"/>
    </xf>
    <xf numFmtId="0" fontId="35" fillId="0" borderId="63" xfId="0" applyFont="1" applyBorder="1" applyAlignment="1">
      <alignment horizontal="center" vertical="center" wrapText="1"/>
    </xf>
    <xf numFmtId="165" fontId="35" fillId="0" borderId="65" xfId="0" applyNumberFormat="1" applyFont="1" applyBorder="1" applyAlignment="1">
      <alignment horizontal="center" vertical="center" wrapText="1"/>
    </xf>
    <xf numFmtId="165" fontId="0" fillId="0" borderId="64" xfId="0" applyNumberFormat="1" applyFont="1" applyBorder="1" applyAlignment="1">
      <alignment horizontal="center" vertical="center" wrapText="1"/>
    </xf>
    <xf numFmtId="165" fontId="0" fillId="0" borderId="65" xfId="0" applyNumberFormat="1" applyFont="1" applyBorder="1" applyAlignment="1">
      <alignment horizontal="center" vertical="center" wrapText="1"/>
    </xf>
    <xf numFmtId="49" fontId="35" fillId="6" borderId="72" xfId="0" applyNumberFormat="1" applyFont="1" applyFill="1" applyBorder="1" applyAlignment="1">
      <alignment horizontal="center" vertical="center" wrapText="1"/>
    </xf>
    <xf numFmtId="0" fontId="0" fillId="26" borderId="63" xfId="0" applyFont="1" applyFill="1" applyBorder="1" applyAlignment="1">
      <alignment horizontal="right" vertical="center" wrapText="1"/>
    </xf>
    <xf numFmtId="0" fontId="35" fillId="26" borderId="64" xfId="0" applyFont="1" applyFill="1" applyBorder="1" applyAlignment="1">
      <alignment horizontal="center" vertical="center" wrapText="1"/>
    </xf>
    <xf numFmtId="1" fontId="52" fillId="26" borderId="64" xfId="0" applyNumberFormat="1" applyFont="1" applyFill="1" applyBorder="1" applyAlignment="1">
      <alignment horizontal="right" vertical="center" wrapText="1"/>
    </xf>
    <xf numFmtId="0" fontId="35" fillId="6" borderId="66" xfId="0" applyNumberFormat="1" applyFont="1" applyFill="1" applyBorder="1" applyAlignment="1" applyProtection="1">
      <alignment horizontal="right" vertical="center" wrapText="1"/>
    </xf>
    <xf numFmtId="2" fontId="35" fillId="20" borderId="29" xfId="0" applyNumberFormat="1" applyFont="1" applyFill="1" applyBorder="1" applyAlignment="1">
      <alignment horizontal="right" vertical="center" wrapText="1"/>
    </xf>
    <xf numFmtId="2" fontId="35" fillId="6" borderId="72" xfId="0" applyNumberFormat="1" applyFont="1" applyFill="1" applyBorder="1" applyAlignment="1">
      <alignment horizontal="right" vertical="center" wrapText="1"/>
    </xf>
    <xf numFmtId="49" fontId="0" fillId="0" borderId="64" xfId="0" applyNumberFormat="1" applyFont="1" applyBorder="1" applyAlignment="1">
      <alignment horizontal="left" vertical="center" wrapText="1"/>
    </xf>
    <xf numFmtId="0" fontId="0" fillId="0" borderId="64" xfId="0" applyFont="1" applyBorder="1" applyAlignment="1">
      <alignment wrapText="1"/>
    </xf>
    <xf numFmtId="1" fontId="35" fillId="6" borderId="67" xfId="0" applyNumberFormat="1" applyFont="1" applyFill="1" applyBorder="1" applyAlignment="1" applyProtection="1">
      <alignment horizontal="right" vertical="center" wrapText="1"/>
    </xf>
    <xf numFmtId="49" fontId="35" fillId="6" borderId="71" xfId="0" applyNumberFormat="1" applyFont="1" applyFill="1" applyBorder="1" applyAlignment="1">
      <alignment horizontal="center" vertical="center" wrapText="1"/>
    </xf>
    <xf numFmtId="0" fontId="35" fillId="6" borderId="66" xfId="0" applyFont="1" applyFill="1" applyBorder="1" applyAlignment="1">
      <alignment horizontal="center" vertical="center" wrapText="1"/>
    </xf>
    <xf numFmtId="0" fontId="35" fillId="6" borderId="67" xfId="0" applyFont="1" applyFill="1" applyBorder="1" applyAlignment="1">
      <alignment horizontal="center" vertical="center" wrapText="1"/>
    </xf>
    <xf numFmtId="0" fontId="42" fillId="6" borderId="67" xfId="0" applyFont="1" applyFill="1" applyBorder="1" applyAlignment="1">
      <alignment horizontal="center" vertical="center" wrapText="1"/>
    </xf>
    <xf numFmtId="49" fontId="35" fillId="6" borderId="67" xfId="0" applyNumberFormat="1" applyFont="1" applyFill="1" applyBorder="1" applyAlignment="1">
      <alignment horizontal="right" vertical="center" wrapText="1"/>
    </xf>
    <xf numFmtId="2" fontId="35" fillId="6" borderId="67" xfId="0" applyNumberFormat="1" applyFont="1" applyFill="1" applyBorder="1" applyAlignment="1">
      <alignment horizontal="center" vertical="center" wrapText="1"/>
    </xf>
    <xf numFmtId="165" fontId="35" fillId="6" borderId="67" xfId="0" applyNumberFormat="1" applyFont="1" applyFill="1" applyBorder="1" applyAlignment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0" fontId="35" fillId="25" borderId="63" xfId="0" applyFont="1" applyFill="1" applyBorder="1" applyAlignment="1">
      <alignment horizontal="center" vertical="center" wrapText="1"/>
    </xf>
    <xf numFmtId="0" fontId="38" fillId="25" borderId="64" xfId="0" applyFont="1" applyFill="1" applyBorder="1" applyAlignment="1">
      <alignment horizontal="center" vertical="center" wrapText="1"/>
    </xf>
    <xf numFmtId="165" fontId="0" fillId="25" borderId="64" xfId="0" applyNumberFormat="1" applyFont="1" applyFill="1" applyBorder="1" applyAlignment="1">
      <alignment horizontal="center" vertical="center" wrapText="1"/>
    </xf>
    <xf numFmtId="165" fontId="35" fillId="25" borderId="65" xfId="0" applyNumberFormat="1" applyFont="1" applyFill="1" applyBorder="1" applyAlignment="1">
      <alignment horizontal="center" vertical="center" wrapText="1"/>
    </xf>
    <xf numFmtId="1" fontId="35" fillId="0" borderId="64" xfId="0" applyNumberFormat="1" applyFont="1" applyFill="1" applyBorder="1" applyAlignment="1">
      <alignment horizontal="center" vertical="center" wrapText="1"/>
    </xf>
    <xf numFmtId="1" fontId="52" fillId="0" borderId="64" xfId="0" applyNumberFormat="1" applyFont="1" applyBorder="1" applyAlignment="1">
      <alignment horizontal="right" vertical="center" wrapText="1"/>
    </xf>
    <xf numFmtId="0" fontId="0" fillId="24" borderId="69" xfId="0" applyFont="1" applyFill="1" applyBorder="1" applyAlignment="1">
      <alignment horizontal="center" vertical="center" wrapText="1"/>
    </xf>
    <xf numFmtId="2" fontId="0" fillId="24" borderId="69" xfId="0" applyNumberFormat="1" applyFont="1" applyFill="1" applyBorder="1" applyAlignment="1">
      <alignment horizontal="center" vertical="center" wrapText="1"/>
    </xf>
    <xf numFmtId="165" fontId="0" fillId="24" borderId="69" xfId="0" applyNumberFormat="1" applyFont="1" applyFill="1" applyBorder="1" applyAlignment="1">
      <alignment horizontal="center" vertical="center" wrapText="1"/>
    </xf>
    <xf numFmtId="165" fontId="50" fillId="24" borderId="70" xfId="0" applyNumberFormat="1" applyFont="1" applyFill="1" applyBorder="1" applyAlignment="1">
      <alignment horizontal="center" vertical="center" wrapText="1"/>
    </xf>
    <xf numFmtId="1" fontId="35" fillId="0" borderId="42" xfId="0" applyNumberFormat="1" applyFont="1" applyFill="1" applyBorder="1" applyAlignment="1">
      <alignment horizontal="center" vertical="center" wrapText="1"/>
    </xf>
    <xf numFmtId="169" fontId="35" fillId="26" borderId="30" xfId="0" applyNumberFormat="1" applyFont="1" applyFill="1" applyBorder="1" applyAlignment="1">
      <alignment horizontal="center" vertical="center" wrapText="1"/>
    </xf>
    <xf numFmtId="2" fontId="35" fillId="6" borderId="31" xfId="0" applyNumberFormat="1" applyFont="1" applyFill="1" applyBorder="1" applyAlignment="1">
      <alignment horizontal="center" vertical="center" wrapText="1"/>
    </xf>
    <xf numFmtId="165" fontId="35" fillId="6" borderId="31" xfId="0" applyNumberFormat="1" applyFont="1" applyFill="1" applyBorder="1" applyAlignment="1">
      <alignment horizontal="center" vertical="center" wrapText="1"/>
    </xf>
    <xf numFmtId="0" fontId="35" fillId="29" borderId="101" xfId="0" applyFont="1" applyFill="1" applyBorder="1" applyAlignment="1">
      <alignment horizontal="center" vertical="center" wrapText="1"/>
    </xf>
    <xf numFmtId="0" fontId="35" fillId="29" borderId="40" xfId="0" applyFont="1" applyFill="1" applyBorder="1" applyAlignment="1">
      <alignment horizontal="center" vertical="center" wrapText="1"/>
    </xf>
    <xf numFmtId="0" fontId="42" fillId="29" borderId="40" xfId="0" applyFont="1" applyFill="1" applyBorder="1" applyAlignment="1">
      <alignment horizontal="center" vertical="center" wrapText="1"/>
    </xf>
    <xf numFmtId="0" fontId="35" fillId="29" borderId="40" xfId="0" applyNumberFormat="1" applyFont="1" applyFill="1" applyBorder="1" applyAlignment="1" applyProtection="1">
      <alignment horizontal="center" vertical="center" wrapText="1"/>
    </xf>
    <xf numFmtId="49" fontId="35" fillId="29" borderId="40" xfId="0" applyNumberFormat="1" applyFont="1" applyFill="1" applyBorder="1" applyAlignment="1" applyProtection="1">
      <alignment horizontal="left" vertical="center" wrapText="1"/>
    </xf>
    <xf numFmtId="0" fontId="0" fillId="29" borderId="40" xfId="0" applyFont="1" applyFill="1" applyBorder="1" applyAlignment="1">
      <alignment horizontal="center" vertical="center" wrapText="1"/>
    </xf>
    <xf numFmtId="2" fontId="0" fillId="29" borderId="40" xfId="0" applyNumberFormat="1" applyFont="1" applyFill="1" applyBorder="1" applyAlignment="1">
      <alignment horizontal="center" vertical="center" wrapText="1"/>
    </xf>
    <xf numFmtId="165" fontId="0" fillId="29" borderId="40" xfId="0" applyNumberFormat="1" applyFont="1" applyFill="1" applyBorder="1" applyAlignment="1">
      <alignment horizontal="center" vertical="center" wrapText="1"/>
    </xf>
    <xf numFmtId="165" fontId="35" fillId="29" borderId="102" xfId="0" applyNumberFormat="1" applyFont="1" applyFill="1" applyBorder="1" applyAlignment="1">
      <alignment horizontal="center" vertical="center" wrapText="1"/>
    </xf>
    <xf numFmtId="49" fontId="35" fillId="29" borderId="40" xfId="0" applyNumberFormat="1" applyFont="1" applyFill="1" applyBorder="1" applyAlignment="1" applyProtection="1">
      <alignment horizontal="right" vertical="center" wrapText="1"/>
    </xf>
    <xf numFmtId="2" fontId="35" fillId="29" borderId="40" xfId="0" applyNumberFormat="1" applyFont="1" applyFill="1" applyBorder="1" applyAlignment="1">
      <alignment horizontal="center" vertical="center" wrapText="1"/>
    </xf>
    <xf numFmtId="165" fontId="35" fillId="29" borderId="40" xfId="0" applyNumberFormat="1" applyFont="1" applyFill="1" applyBorder="1" applyAlignment="1">
      <alignment horizontal="center" vertical="center" wrapText="1"/>
    </xf>
    <xf numFmtId="165" fontId="60" fillId="6" borderId="98" xfId="0" applyNumberFormat="1" applyFont="1" applyFill="1" applyBorder="1" applyAlignment="1" applyProtection="1">
      <alignment horizontal="center" vertical="center" wrapText="1"/>
    </xf>
    <xf numFmtId="0" fontId="35" fillId="29" borderId="103" xfId="0" applyFont="1" applyFill="1" applyBorder="1" applyAlignment="1">
      <alignment horizontal="center" vertical="center" wrapText="1"/>
    </xf>
    <xf numFmtId="0" fontId="35" fillId="29" borderId="104" xfId="0" applyFont="1" applyFill="1" applyBorder="1" applyAlignment="1">
      <alignment horizontal="center" vertical="center" wrapText="1"/>
    </xf>
    <xf numFmtId="0" fontId="42" fillId="29" borderId="104" xfId="0" applyFont="1" applyFill="1" applyBorder="1" applyAlignment="1">
      <alignment horizontal="center" vertical="center" wrapText="1"/>
    </xf>
    <xf numFmtId="0" fontId="35" fillId="29" borderId="104" xfId="0" applyNumberFormat="1" applyFont="1" applyFill="1" applyBorder="1" applyAlignment="1" applyProtection="1">
      <alignment horizontal="center" vertical="center" wrapText="1"/>
    </xf>
    <xf numFmtId="49" fontId="35" fillId="29" borderId="104" xfId="0" applyNumberFormat="1" applyFont="1" applyFill="1" applyBorder="1" applyAlignment="1" applyProtection="1">
      <alignment horizontal="left" vertical="center" wrapText="1"/>
    </xf>
    <xf numFmtId="2" fontId="35" fillId="29" borderId="104" xfId="0" applyNumberFormat="1" applyFont="1" applyFill="1" applyBorder="1" applyAlignment="1">
      <alignment horizontal="center" vertical="center" wrapText="1"/>
    </xf>
    <xf numFmtId="165" fontId="35" fillId="29" borderId="104" xfId="0" applyNumberFormat="1" applyFont="1" applyFill="1" applyBorder="1" applyAlignment="1">
      <alignment horizontal="center" vertical="center" wrapText="1"/>
    </xf>
    <xf numFmtId="165" fontId="35" fillId="29" borderId="105" xfId="0" applyNumberFormat="1" applyFont="1" applyFill="1" applyBorder="1" applyAlignment="1">
      <alignment horizontal="center" vertical="center" wrapText="1"/>
    </xf>
    <xf numFmtId="0" fontId="35" fillId="0" borderId="103" xfId="0" applyFont="1" applyFill="1" applyBorder="1" applyAlignment="1">
      <alignment horizontal="center" vertical="center" wrapText="1"/>
    </xf>
    <xf numFmtId="0" fontId="35" fillId="0" borderId="104" xfId="0" applyFont="1" applyFill="1" applyBorder="1" applyAlignment="1">
      <alignment horizontal="center" vertical="center" wrapText="1"/>
    </xf>
    <xf numFmtId="0" fontId="35" fillId="0" borderId="104" xfId="0" applyNumberFormat="1" applyFont="1" applyFill="1" applyBorder="1" applyAlignment="1" applyProtection="1">
      <alignment horizontal="center" vertical="center" wrapText="1"/>
    </xf>
    <xf numFmtId="49" fontId="0" fillId="0" borderId="104" xfId="0" applyNumberFormat="1" applyFont="1" applyFill="1" applyBorder="1" applyAlignment="1">
      <alignment horizontal="left" vertical="center" wrapText="1"/>
    </xf>
    <xf numFmtId="0" fontId="0" fillId="0" borderId="104" xfId="0" applyFont="1" applyFill="1" applyBorder="1" applyAlignment="1">
      <alignment horizontal="center" vertical="center" wrapText="1"/>
    </xf>
    <xf numFmtId="2" fontId="35" fillId="0" borderId="104" xfId="0" applyNumberFormat="1" applyFont="1" applyFill="1" applyBorder="1" applyAlignment="1">
      <alignment horizontal="center" vertical="center" wrapText="1"/>
    </xf>
    <xf numFmtId="165" fontId="0" fillId="0" borderId="104" xfId="0" applyNumberFormat="1" applyFont="1" applyFill="1" applyBorder="1" applyAlignment="1">
      <alignment horizontal="center" vertical="center" wrapText="1"/>
    </xf>
    <xf numFmtId="165" fontId="35" fillId="0" borderId="105" xfId="0" applyNumberFormat="1" applyFont="1" applyFill="1" applyBorder="1" applyAlignment="1">
      <alignment horizontal="center" vertical="center" wrapText="1"/>
    </xf>
    <xf numFmtId="2" fontId="52" fillId="0" borderId="104" xfId="0" applyNumberFormat="1" applyFont="1" applyFill="1" applyBorder="1" applyAlignment="1">
      <alignment horizontal="right" vertical="center" wrapText="1"/>
    </xf>
    <xf numFmtId="0" fontId="0" fillId="0" borderId="104" xfId="0" applyNumberFormat="1" applyFont="1" applyFill="1" applyBorder="1" applyAlignment="1" applyProtection="1">
      <alignment horizontal="center" vertical="center" wrapText="1"/>
    </xf>
    <xf numFmtId="0" fontId="58" fillId="0" borderId="104" xfId="0" applyFont="1" applyFill="1" applyBorder="1" applyAlignment="1">
      <alignment horizontal="right"/>
    </xf>
    <xf numFmtId="49" fontId="52" fillId="0" borderId="104" xfId="0" applyNumberFormat="1" applyFont="1" applyFill="1" applyBorder="1" applyAlignment="1">
      <alignment horizontal="center" vertical="center" wrapText="1"/>
    </xf>
    <xf numFmtId="2" fontId="47" fillId="0" borderId="104" xfId="0" applyNumberFormat="1" applyFont="1" applyFill="1" applyBorder="1" applyAlignment="1">
      <alignment horizontal="center" vertical="center" wrapText="1"/>
    </xf>
    <xf numFmtId="169" fontId="35" fillId="0" borderId="104" xfId="0" applyNumberFormat="1" applyFont="1" applyFill="1" applyBorder="1" applyAlignment="1">
      <alignment horizontal="center" vertical="center" wrapText="1"/>
    </xf>
    <xf numFmtId="169" fontId="47" fillId="0" borderId="104" xfId="0" applyNumberFormat="1" applyFont="1" applyFill="1" applyBorder="1" applyAlignment="1">
      <alignment horizontal="center" vertical="center" wrapText="1"/>
    </xf>
    <xf numFmtId="0" fontId="58" fillId="0" borderId="104" xfId="0" applyFont="1" applyFill="1" applyBorder="1" applyAlignment="1">
      <alignment horizontal="right" wrapText="1"/>
    </xf>
    <xf numFmtId="0" fontId="0" fillId="0" borderId="104" xfId="0" applyFont="1" applyFill="1" applyBorder="1"/>
    <xf numFmtId="0" fontId="0" fillId="0" borderId="104" xfId="0" applyFont="1" applyFill="1" applyBorder="1" applyAlignment="1">
      <alignment wrapText="1"/>
    </xf>
    <xf numFmtId="49" fontId="52" fillId="0" borderId="104" xfId="0" applyNumberFormat="1" applyFont="1" applyBorder="1" applyAlignment="1">
      <alignment horizontal="right" vertical="center" wrapText="1"/>
    </xf>
    <xf numFmtId="2" fontId="58" fillId="0" borderId="104" xfId="0" applyNumberFormat="1" applyFont="1" applyBorder="1" applyAlignment="1">
      <alignment horizontal="right" vertical="center" wrapText="1"/>
    </xf>
    <xf numFmtId="0" fontId="0" fillId="0" borderId="104" xfId="0" applyFont="1" applyBorder="1" applyAlignment="1">
      <alignment horizontal="center" vertical="center" wrapText="1"/>
    </xf>
    <xf numFmtId="165" fontId="0" fillId="0" borderId="105" xfId="0" applyNumberFormat="1" applyFont="1" applyFill="1" applyBorder="1" applyAlignment="1">
      <alignment horizontal="center" vertical="center" wrapText="1"/>
    </xf>
    <xf numFmtId="2" fontId="52" fillId="0" borderId="104" xfId="0" applyNumberFormat="1" applyFont="1" applyFill="1" applyBorder="1" applyAlignment="1">
      <alignment vertical="center" wrapText="1"/>
    </xf>
    <xf numFmtId="0" fontId="0" fillId="0" borderId="104" xfId="0" applyFont="1" applyFill="1" applyBorder="1" applyAlignment="1">
      <alignment horizontal="center" vertical="top" wrapText="1"/>
    </xf>
    <xf numFmtId="49" fontId="52" fillId="0" borderId="104" xfId="0" applyNumberFormat="1" applyFont="1" applyBorder="1" applyAlignment="1">
      <alignment horizontal="center" vertical="center" wrapText="1"/>
    </xf>
    <xf numFmtId="2" fontId="52" fillId="0" borderId="104" xfId="0" applyNumberFormat="1" applyFont="1" applyBorder="1" applyAlignment="1">
      <alignment horizontal="right" vertical="center" wrapText="1"/>
    </xf>
    <xf numFmtId="0" fontId="58" fillId="0" borderId="104" xfId="0" applyNumberFormat="1" applyFont="1" applyFill="1" applyBorder="1" applyAlignment="1" applyProtection="1">
      <alignment horizontal="right" vertical="center" wrapText="1"/>
    </xf>
    <xf numFmtId="2" fontId="0" fillId="0" borderId="104" xfId="0" applyNumberFormat="1" applyFont="1" applyFill="1" applyBorder="1" applyAlignment="1">
      <alignment vertical="center" wrapText="1"/>
    </xf>
    <xf numFmtId="0" fontId="0" fillId="0" borderId="103" xfId="0" applyFont="1" applyFill="1" applyBorder="1" applyAlignment="1">
      <alignment horizontal="center" vertical="center" wrapText="1"/>
    </xf>
    <xf numFmtId="0" fontId="35" fillId="6" borderId="106" xfId="0" applyNumberFormat="1" applyFont="1" applyFill="1" applyBorder="1" applyAlignment="1" applyProtection="1">
      <alignment horizontal="center" vertical="center" wrapText="1"/>
    </xf>
    <xf numFmtId="0" fontId="35" fillId="6" borderId="107" xfId="0" applyNumberFormat="1" applyFont="1" applyFill="1" applyBorder="1" applyAlignment="1" applyProtection="1">
      <alignment horizontal="center" vertical="center" wrapText="1"/>
    </xf>
    <xf numFmtId="0" fontId="35" fillId="6" borderId="107" xfId="0" applyNumberFormat="1" applyFont="1" applyFill="1" applyBorder="1" applyAlignment="1" applyProtection="1">
      <alignment horizontal="right" vertical="center" wrapText="1"/>
    </xf>
    <xf numFmtId="165" fontId="35" fillId="6" borderId="107" xfId="0" applyNumberFormat="1" applyFont="1" applyFill="1" applyBorder="1" applyAlignment="1" applyProtection="1">
      <alignment horizontal="center" vertical="center" wrapText="1"/>
    </xf>
    <xf numFmtId="165" fontId="35" fillId="6" borderId="108" xfId="0" applyNumberFormat="1" applyFont="1" applyFill="1" applyBorder="1" applyAlignment="1" applyProtection="1">
      <alignment horizontal="center" vertical="center" wrapText="1"/>
    </xf>
    <xf numFmtId="1" fontId="0" fillId="0" borderId="104" xfId="0" applyNumberFormat="1" applyFont="1" applyFill="1" applyBorder="1"/>
    <xf numFmtId="1" fontId="35" fillId="0" borderId="104" xfId="0" applyNumberFormat="1" applyFont="1" applyFill="1" applyBorder="1" applyAlignment="1">
      <alignment horizontal="center" vertical="center" wrapText="1"/>
    </xf>
    <xf numFmtId="49" fontId="35" fillId="29" borderId="104" xfId="0" applyNumberFormat="1" applyFont="1" applyFill="1" applyBorder="1" applyAlignment="1" applyProtection="1">
      <alignment horizontal="right" vertical="center" wrapText="1"/>
    </xf>
    <xf numFmtId="0" fontId="61" fillId="0" borderId="103" xfId="0" applyFont="1" applyFill="1" applyBorder="1" applyAlignment="1">
      <alignment horizontal="center" vertical="center" wrapText="1"/>
    </xf>
    <xf numFmtId="1" fontId="52" fillId="0" borderId="104" xfId="0" applyNumberFormat="1" applyFont="1" applyFill="1" applyBorder="1" applyAlignment="1">
      <alignment horizontal="right" vertical="center" wrapText="1"/>
    </xf>
    <xf numFmtId="165" fontId="59" fillId="0" borderId="0" xfId="0" applyNumberFormat="1" applyFont="1" applyAlignment="1">
      <alignment horizontal="center" vertical="center" wrapText="1"/>
    </xf>
    <xf numFmtId="165" fontId="46" fillId="0" borderId="0" xfId="0" applyNumberFormat="1" applyFont="1" applyBorder="1" applyAlignment="1">
      <alignment horizontal="center" vertical="center" wrapText="1"/>
    </xf>
    <xf numFmtId="0" fontId="35" fillId="6" borderId="109" xfId="0" applyNumberFormat="1" applyFont="1" applyFill="1" applyBorder="1" applyAlignment="1" applyProtection="1">
      <alignment horizontal="center" vertical="center" wrapText="1"/>
    </xf>
    <xf numFmtId="0" fontId="35" fillId="6" borderId="110" xfId="0" applyNumberFormat="1" applyFont="1" applyFill="1" applyBorder="1" applyAlignment="1" applyProtection="1">
      <alignment horizontal="right" vertical="center" wrapText="1"/>
    </xf>
    <xf numFmtId="0" fontId="35" fillId="6" borderId="110" xfId="0" applyNumberFormat="1" applyFont="1" applyFill="1" applyBorder="1" applyAlignment="1" applyProtection="1">
      <alignment horizontal="center" vertical="center" wrapText="1"/>
    </xf>
    <xf numFmtId="165" fontId="35" fillId="6" borderId="110" xfId="0" applyNumberFormat="1" applyFont="1" applyFill="1" applyBorder="1" applyAlignment="1" applyProtection="1">
      <alignment horizontal="center" vertical="center" wrapText="1"/>
    </xf>
    <xf numFmtId="165" fontId="35" fillId="6" borderId="111" xfId="0" applyNumberFormat="1" applyFont="1" applyFill="1" applyBorder="1" applyAlignment="1" applyProtection="1">
      <alignment horizontal="center" vertical="center" wrapText="1"/>
    </xf>
    <xf numFmtId="0" fontId="51" fillId="0" borderId="103" xfId="0" applyFont="1" applyFill="1" applyBorder="1" applyAlignment="1">
      <alignment horizontal="center" vertical="center" wrapText="1"/>
    </xf>
    <xf numFmtId="0" fontId="48" fillId="0" borderId="104" xfId="0" applyFont="1" applyFill="1" applyBorder="1" applyAlignment="1">
      <alignment horizontal="center" vertical="center" wrapText="1"/>
    </xf>
    <xf numFmtId="165" fontId="49" fillId="0" borderId="105" xfId="0" applyNumberFormat="1" applyFont="1" applyBorder="1" applyAlignment="1">
      <alignment horizontal="right" vertical="center" wrapText="1"/>
    </xf>
    <xf numFmtId="0" fontId="35" fillId="6" borderId="103" xfId="0" applyNumberFormat="1" applyFont="1" applyFill="1" applyBorder="1" applyAlignment="1" applyProtection="1">
      <alignment horizontal="center" vertical="center" wrapText="1"/>
    </xf>
    <xf numFmtId="0" fontId="35" fillId="6" borderId="104" xfId="0" applyNumberFormat="1" applyFont="1" applyFill="1" applyBorder="1" applyAlignment="1" applyProtection="1">
      <alignment horizontal="left" vertical="center" wrapText="1"/>
    </xf>
    <xf numFmtId="0" fontId="35" fillId="6" borderId="104" xfId="0" applyNumberFormat="1" applyFont="1" applyFill="1" applyBorder="1" applyAlignment="1" applyProtection="1">
      <alignment horizontal="center" vertical="center" wrapText="1"/>
    </xf>
    <xf numFmtId="2" fontId="35" fillId="6" borderId="104" xfId="0" applyNumberFormat="1" applyFont="1" applyFill="1" applyBorder="1" applyAlignment="1" applyProtection="1">
      <alignment horizontal="center" vertical="center" wrapText="1"/>
    </xf>
    <xf numFmtId="165" fontId="0" fillId="6" borderId="104" xfId="0" applyNumberFormat="1" applyFont="1" applyFill="1" applyBorder="1" applyAlignment="1" applyProtection="1">
      <alignment horizontal="center" vertical="center" wrapText="1"/>
    </xf>
    <xf numFmtId="165" fontId="35" fillId="6" borderId="105" xfId="0" applyNumberFormat="1" applyFont="1" applyFill="1" applyBorder="1" applyAlignment="1" applyProtection="1">
      <alignment horizontal="center" vertical="center" wrapText="1"/>
    </xf>
    <xf numFmtId="165" fontId="0" fillId="0" borderId="104" xfId="0" applyNumberFormat="1" applyFont="1" applyFill="1" applyBorder="1" applyAlignment="1">
      <alignment vertical="center" wrapText="1"/>
    </xf>
    <xf numFmtId="0" fontId="35" fillId="6" borderId="104" xfId="0" applyNumberFormat="1" applyFont="1" applyFill="1" applyBorder="1" applyAlignment="1" applyProtection="1">
      <alignment horizontal="right" vertical="center" wrapText="1"/>
    </xf>
    <xf numFmtId="165" fontId="35" fillId="6" borderId="104" xfId="0" applyNumberFormat="1" applyFont="1" applyFill="1" applyBorder="1" applyAlignment="1" applyProtection="1">
      <alignment horizontal="center" vertical="center" wrapText="1"/>
    </xf>
    <xf numFmtId="2" fontId="0" fillId="6" borderId="72" xfId="0" applyNumberFormat="1" applyFont="1" applyFill="1" applyBorder="1" applyAlignment="1" applyProtection="1">
      <alignment horizontal="center" vertical="center" wrapText="1"/>
    </xf>
    <xf numFmtId="0" fontId="35" fillId="6" borderId="103" xfId="0" applyFont="1" applyFill="1" applyBorder="1" applyAlignment="1">
      <alignment horizontal="center" vertical="center" wrapText="1"/>
    </xf>
    <xf numFmtId="0" fontId="35" fillId="6" borderId="104" xfId="0" applyFont="1" applyFill="1" applyBorder="1" applyAlignment="1">
      <alignment horizontal="left" vertical="center" wrapText="1"/>
    </xf>
    <xf numFmtId="0" fontId="35" fillId="6" borderId="104" xfId="0" applyFont="1" applyFill="1" applyBorder="1" applyAlignment="1">
      <alignment horizontal="center" vertical="center" wrapText="1"/>
    </xf>
    <xf numFmtId="0" fontId="0" fillId="6" borderId="104" xfId="0" applyFont="1" applyFill="1" applyBorder="1" applyAlignment="1">
      <alignment horizontal="center" vertical="center" wrapText="1"/>
    </xf>
    <xf numFmtId="165" fontId="0" fillId="6" borderId="104" xfId="0" applyNumberFormat="1" applyFont="1" applyFill="1" applyBorder="1" applyAlignment="1">
      <alignment horizontal="center" vertical="center" wrapText="1"/>
    </xf>
    <xf numFmtId="165" fontId="35" fillId="6" borderId="105" xfId="0" applyNumberFormat="1" applyFont="1" applyFill="1" applyBorder="1" applyAlignment="1">
      <alignment horizontal="center" vertical="center" wrapText="1"/>
    </xf>
    <xf numFmtId="165" fontId="52" fillId="0" borderId="104" xfId="0" applyNumberFormat="1" applyFont="1" applyFill="1" applyBorder="1" applyAlignment="1">
      <alignment horizontal="center" vertical="center" wrapText="1"/>
    </xf>
    <xf numFmtId="165" fontId="52" fillId="0" borderId="105" xfId="0" applyNumberFormat="1" applyFont="1" applyFill="1" applyBorder="1" applyAlignment="1">
      <alignment horizontal="center" vertical="center" wrapText="1"/>
    </xf>
    <xf numFmtId="0" fontId="35" fillId="0" borderId="103" xfId="0" applyNumberFormat="1" applyFont="1" applyFill="1" applyBorder="1" applyAlignment="1" applyProtection="1">
      <alignment horizontal="center" vertical="center" wrapText="1"/>
    </xf>
    <xf numFmtId="165" fontId="0" fillId="0" borderId="104" xfId="0" applyNumberFormat="1" applyFont="1" applyFill="1" applyBorder="1" applyAlignment="1" applyProtection="1">
      <alignment horizontal="center" vertical="center" wrapText="1"/>
    </xf>
    <xf numFmtId="165" fontId="35" fillId="0" borderId="105" xfId="0" applyNumberFormat="1" applyFont="1" applyFill="1" applyBorder="1" applyAlignment="1" applyProtection="1">
      <alignment horizontal="center" vertical="center" wrapText="1"/>
    </xf>
    <xf numFmtId="0" fontId="0" fillId="6" borderId="107" xfId="0" applyNumberFormat="1" applyFont="1" applyFill="1" applyBorder="1" applyAlignment="1" applyProtection="1">
      <alignment horizontal="center" vertical="center" wrapText="1"/>
    </xf>
    <xf numFmtId="165" fontId="0" fillId="6" borderId="107" xfId="0" applyNumberFormat="1" applyFont="1" applyFill="1" applyBorder="1" applyAlignment="1" applyProtection="1">
      <alignment horizontal="center" vertical="center" wrapText="1"/>
    </xf>
    <xf numFmtId="166" fontId="35" fillId="6" borderId="104" xfId="0" applyNumberFormat="1" applyFont="1" applyFill="1" applyBorder="1" applyAlignment="1">
      <alignment horizontal="center" vertical="center" wrapText="1"/>
    </xf>
    <xf numFmtId="49" fontId="52" fillId="0" borderId="104" xfId="0" applyNumberFormat="1" applyFont="1" applyFill="1" applyBorder="1" applyAlignment="1">
      <alignment horizontal="right" vertical="center" wrapText="1"/>
    </xf>
    <xf numFmtId="2" fontId="0" fillId="24" borderId="69" xfId="0" applyNumberFormat="1" applyFont="1" applyFill="1" applyBorder="1" applyAlignment="1">
      <alignment horizontal="right" vertical="center" wrapText="1"/>
    </xf>
    <xf numFmtId="49" fontId="47" fillId="0" borderId="103" xfId="0" applyNumberFormat="1" applyFont="1" applyBorder="1" applyAlignment="1">
      <alignment horizontal="center" vertical="center" wrapText="1"/>
    </xf>
    <xf numFmtId="0" fontId="39" fillId="20" borderId="71" xfId="0" applyFont="1" applyFill="1" applyBorder="1" applyAlignment="1">
      <alignment horizontal="center" vertical="center" wrapText="1"/>
    </xf>
    <xf numFmtId="0" fontId="35" fillId="20" borderId="72" xfId="0" applyFont="1" applyFill="1" applyBorder="1" applyAlignment="1">
      <alignment horizontal="center" vertical="center" wrapText="1"/>
    </xf>
    <xf numFmtId="0" fontId="42" fillId="20" borderId="72" xfId="0" applyFont="1" applyFill="1" applyBorder="1" applyAlignment="1">
      <alignment horizontal="center" vertical="center" wrapText="1"/>
    </xf>
    <xf numFmtId="0" fontId="39" fillId="20" borderId="72" xfId="0" applyFont="1" applyFill="1" applyBorder="1" applyAlignment="1">
      <alignment horizontal="center" vertical="center" wrapText="1"/>
    </xf>
    <xf numFmtId="0" fontId="39" fillId="20" borderId="72" xfId="0" applyNumberFormat="1" applyFont="1" applyFill="1" applyBorder="1" applyAlignment="1" applyProtection="1">
      <alignment horizontal="left" vertical="center" wrapText="1"/>
    </xf>
    <xf numFmtId="2" fontId="35" fillId="20" borderId="72" xfId="0" applyNumberFormat="1" applyFont="1" applyFill="1" applyBorder="1" applyAlignment="1">
      <alignment horizontal="center" vertical="center" wrapText="1"/>
    </xf>
    <xf numFmtId="165" fontId="35" fillId="20" borderId="72" xfId="0" applyNumberFormat="1" applyFont="1" applyFill="1" applyBorder="1" applyAlignment="1">
      <alignment horizontal="center" vertical="center" wrapText="1"/>
    </xf>
    <xf numFmtId="165" fontId="35" fillId="20" borderId="73" xfId="0" applyNumberFormat="1" applyFont="1" applyFill="1" applyBorder="1" applyAlignment="1">
      <alignment horizontal="center" vertical="center" wrapText="1"/>
    </xf>
    <xf numFmtId="0" fontId="42" fillId="6" borderId="104" xfId="0" applyFont="1" applyFill="1" applyBorder="1" applyAlignment="1">
      <alignment horizontal="center" vertical="center" wrapText="1"/>
    </xf>
    <xf numFmtId="2" fontId="35" fillId="6" borderId="104" xfId="0" applyNumberFormat="1" applyFont="1" applyFill="1" applyBorder="1" applyAlignment="1">
      <alignment horizontal="center" vertical="center" wrapText="1"/>
    </xf>
    <xf numFmtId="0" fontId="39" fillId="20" borderId="106" xfId="0" applyFont="1" applyFill="1" applyBorder="1" applyAlignment="1">
      <alignment horizontal="center" vertical="center" wrapText="1"/>
    </xf>
    <xf numFmtId="0" fontId="39" fillId="20" borderId="107" xfId="0" applyFont="1" applyFill="1" applyBorder="1" applyAlignment="1">
      <alignment horizontal="center" vertical="center" wrapText="1"/>
    </xf>
    <xf numFmtId="0" fontId="42" fillId="20" borderId="107" xfId="0" applyFont="1" applyFill="1" applyBorder="1" applyAlignment="1">
      <alignment horizontal="center" vertical="center" wrapText="1"/>
    </xf>
    <xf numFmtId="0" fontId="39" fillId="20" borderId="107" xfId="0" applyNumberFormat="1" applyFont="1" applyFill="1" applyBorder="1" applyAlignment="1" applyProtection="1">
      <alignment horizontal="center" vertical="center" wrapText="1"/>
    </xf>
    <xf numFmtId="0" fontId="39" fillId="20" borderId="107" xfId="0" applyFont="1" applyFill="1" applyBorder="1" applyAlignment="1">
      <alignment horizontal="right" vertical="center" wrapText="1"/>
    </xf>
    <xf numFmtId="0" fontId="35" fillId="20" borderId="107" xfId="0" applyFont="1" applyFill="1" applyBorder="1" applyAlignment="1">
      <alignment horizontal="center" wrapText="1"/>
    </xf>
    <xf numFmtId="2" fontId="35" fillId="20" borderId="107" xfId="0" applyNumberFormat="1" applyFont="1" applyFill="1" applyBorder="1" applyAlignment="1">
      <alignment horizontal="center" wrapText="1"/>
    </xf>
    <xf numFmtId="165" fontId="35" fillId="20" borderId="107" xfId="0" applyNumberFormat="1" applyFont="1" applyFill="1" applyBorder="1" applyAlignment="1">
      <alignment horizontal="center" wrapText="1"/>
    </xf>
    <xf numFmtId="165" fontId="35" fillId="20" borderId="108" xfId="0" applyNumberFormat="1" applyFont="1" applyFill="1" applyBorder="1" applyAlignment="1">
      <alignment horizontal="center" wrapText="1"/>
    </xf>
    <xf numFmtId="0" fontId="38" fillId="0" borderId="104" xfId="0" applyFont="1" applyFill="1" applyBorder="1" applyAlignment="1">
      <alignment horizontal="center" vertical="center" wrapText="1"/>
    </xf>
    <xf numFmtId="0" fontId="0" fillId="6" borderId="104" xfId="0" applyNumberFormat="1" applyFont="1" applyFill="1" applyBorder="1" applyAlignment="1" applyProtection="1">
      <alignment horizontal="center" vertical="center" wrapText="1"/>
    </xf>
    <xf numFmtId="49" fontId="35" fillId="6" borderId="104" xfId="0" applyNumberFormat="1" applyFont="1" applyFill="1" applyBorder="1" applyAlignment="1" applyProtection="1">
      <alignment horizontal="left" vertical="center" wrapText="1"/>
    </xf>
    <xf numFmtId="2" fontId="0" fillId="6" borderId="104" xfId="0" applyNumberFormat="1" applyFont="1" applyFill="1" applyBorder="1" applyAlignment="1">
      <alignment horizontal="center" vertical="center" wrapText="1"/>
    </xf>
    <xf numFmtId="0" fontId="51" fillId="26" borderId="103" xfId="0" applyFont="1" applyFill="1" applyBorder="1" applyAlignment="1">
      <alignment horizontal="center" vertical="center" wrapText="1"/>
    </xf>
    <xf numFmtId="0" fontId="48" fillId="26" borderId="104" xfId="0" applyFont="1" applyFill="1" applyBorder="1" applyAlignment="1">
      <alignment horizontal="center" vertical="center" wrapText="1"/>
    </xf>
    <xf numFmtId="165" fontId="52" fillId="26" borderId="104" xfId="0" applyNumberFormat="1" applyFont="1" applyFill="1" applyBorder="1" applyAlignment="1">
      <alignment vertical="center" wrapText="1"/>
    </xf>
    <xf numFmtId="0" fontId="35" fillId="6" borderId="103" xfId="0" applyFont="1" applyFill="1" applyBorder="1" applyAlignment="1">
      <alignment horizontal="center" vertical="center"/>
    </xf>
    <xf numFmtId="0" fontId="35" fillId="6" borderId="104" xfId="0" applyFont="1" applyFill="1" applyBorder="1" applyAlignment="1">
      <alignment horizontal="center" vertical="center"/>
    </xf>
    <xf numFmtId="0" fontId="42" fillId="6" borderId="104" xfId="0" applyFont="1" applyFill="1" applyBorder="1" applyAlignment="1">
      <alignment horizontal="center" vertical="center"/>
    </xf>
    <xf numFmtId="0" fontId="35" fillId="6" borderId="104" xfId="0" applyNumberFormat="1" applyFont="1" applyFill="1" applyBorder="1" applyAlignment="1" applyProtection="1">
      <alignment horizontal="center" vertical="center"/>
    </xf>
    <xf numFmtId="0" fontId="0" fillId="6" borderId="104" xfId="0" applyFont="1" applyFill="1" applyBorder="1" applyAlignment="1">
      <alignment horizontal="center" vertical="center"/>
    </xf>
    <xf numFmtId="4" fontId="0" fillId="6" borderId="104" xfId="0" applyNumberFormat="1" applyFont="1" applyFill="1" applyBorder="1" applyAlignment="1">
      <alignment horizontal="center" vertical="center"/>
    </xf>
    <xf numFmtId="167" fontId="35" fillId="6" borderId="105" xfId="0" applyNumberFormat="1" applyFont="1" applyFill="1" applyBorder="1" applyAlignment="1">
      <alignment horizontal="center" vertical="center"/>
    </xf>
    <xf numFmtId="0" fontId="35" fillId="0" borderId="103" xfId="0" applyFont="1" applyFill="1" applyBorder="1" applyAlignment="1">
      <alignment horizontal="center" vertical="center"/>
    </xf>
    <xf numFmtId="0" fontId="0" fillId="0" borderId="104" xfId="0" applyFont="1" applyFill="1" applyBorder="1" applyAlignment="1">
      <alignment horizontal="center" vertical="center"/>
    </xf>
    <xf numFmtId="0" fontId="38" fillId="0" borderId="104" xfId="0" applyFont="1" applyFill="1" applyBorder="1" applyAlignment="1">
      <alignment horizontal="center" vertical="center"/>
    </xf>
    <xf numFmtId="0" fontId="0" fillId="0" borderId="104" xfId="0" applyNumberFormat="1" applyFont="1" applyFill="1" applyBorder="1" applyAlignment="1" applyProtection="1">
      <alignment horizontal="center" vertical="center"/>
    </xf>
    <xf numFmtId="0" fontId="0" fillId="0" borderId="104" xfId="0" applyFont="1" applyBorder="1" applyAlignment="1">
      <alignment horizontal="center" vertical="center"/>
    </xf>
    <xf numFmtId="168" fontId="35" fillId="0" borderId="104" xfId="96" applyNumberFormat="1" applyFont="1" applyFill="1" applyBorder="1" applyAlignment="1" applyProtection="1">
      <alignment horizontal="center" vertical="center"/>
    </xf>
    <xf numFmtId="4" fontId="0" fillId="0" borderId="104" xfId="0" applyNumberFormat="1" applyFont="1" applyFill="1" applyBorder="1" applyAlignment="1">
      <alignment horizontal="center" vertical="center"/>
    </xf>
    <xf numFmtId="49" fontId="0" fillId="0" borderId="104" xfId="0" applyNumberFormat="1" applyFont="1" applyBorder="1" applyAlignment="1">
      <alignment horizontal="justify" vertical="center" wrapText="1"/>
    </xf>
    <xf numFmtId="0" fontId="0" fillId="20" borderId="72" xfId="0" applyFont="1" applyFill="1" applyBorder="1" applyAlignment="1">
      <alignment horizontal="center" vertical="center" wrapText="1"/>
    </xf>
    <xf numFmtId="165" fontId="0" fillId="20" borderId="72" xfId="0" applyNumberFormat="1" applyFont="1" applyFill="1" applyBorder="1" applyAlignment="1">
      <alignment horizontal="center" vertical="center" wrapText="1"/>
    </xf>
    <xf numFmtId="0" fontId="42" fillId="0" borderId="104" xfId="0" applyFont="1" applyFill="1" applyBorder="1" applyAlignment="1">
      <alignment horizontal="center" vertical="center" wrapText="1"/>
    </xf>
    <xf numFmtId="0" fontId="38" fillId="0" borderId="104" xfId="0" applyFont="1" applyBorder="1" applyAlignment="1">
      <alignment horizontal="center" vertical="top" wrapText="1"/>
    </xf>
    <xf numFmtId="49" fontId="39" fillId="20" borderId="107" xfId="0" applyNumberFormat="1" applyFont="1" applyFill="1" applyBorder="1" applyAlignment="1">
      <alignment horizontal="right" vertical="center" wrapText="1"/>
    </xf>
    <xf numFmtId="165" fontId="35" fillId="20" borderId="108" xfId="0" applyNumberFormat="1" applyFont="1" applyFill="1" applyBorder="1" applyAlignment="1">
      <alignment horizontal="center" vertical="center" wrapText="1"/>
    </xf>
    <xf numFmtId="49" fontId="39" fillId="20" borderId="72" xfId="0" applyNumberFormat="1" applyFont="1" applyFill="1" applyBorder="1" applyAlignment="1" applyProtection="1">
      <alignment horizontal="left" vertical="center" wrapText="1"/>
    </xf>
    <xf numFmtId="0" fontId="35" fillId="20" borderId="72" xfId="0" applyFont="1" applyFill="1" applyBorder="1" applyAlignment="1">
      <alignment horizontal="center" wrapText="1"/>
    </xf>
    <xf numFmtId="2" fontId="35" fillId="20" borderId="72" xfId="0" applyNumberFormat="1" applyFont="1" applyFill="1" applyBorder="1" applyAlignment="1">
      <alignment horizontal="center" wrapText="1"/>
    </xf>
    <xf numFmtId="165" fontId="35" fillId="20" borderId="72" xfId="0" applyNumberFormat="1" applyFont="1" applyFill="1" applyBorder="1" applyAlignment="1">
      <alignment horizontal="center" wrapText="1"/>
    </xf>
    <xf numFmtId="165" fontId="35" fillId="20" borderId="73" xfId="0" applyNumberFormat="1" applyFont="1" applyFill="1" applyBorder="1" applyAlignment="1">
      <alignment horizontal="center" wrapText="1"/>
    </xf>
    <xf numFmtId="0" fontId="0" fillId="20" borderId="107" xfId="0" applyFont="1" applyFill="1" applyBorder="1" applyAlignment="1">
      <alignment horizontal="center" vertical="center" wrapText="1"/>
    </xf>
    <xf numFmtId="2" fontId="0" fillId="20" borderId="107" xfId="0" applyNumberFormat="1" applyFont="1" applyFill="1" applyBorder="1" applyAlignment="1">
      <alignment horizontal="center" vertical="center" wrapText="1"/>
    </xf>
    <xf numFmtId="165" fontId="0" fillId="20" borderId="107" xfId="0" applyNumberFormat="1" applyFont="1" applyFill="1" applyBorder="1" applyAlignment="1">
      <alignment horizontal="center" vertical="center" wrapText="1"/>
    </xf>
    <xf numFmtId="2" fontId="0" fillId="20" borderId="72" xfId="0" applyNumberFormat="1" applyFont="1" applyFill="1" applyBorder="1" applyAlignment="1">
      <alignment horizontal="center" vertical="center" wrapText="1"/>
    </xf>
    <xf numFmtId="2" fontId="0" fillId="6" borderId="104" xfId="0" applyNumberFormat="1" applyFont="1" applyFill="1" applyBorder="1" applyAlignment="1" applyProtection="1">
      <alignment horizontal="center" vertical="center" wrapText="1"/>
    </xf>
    <xf numFmtId="0" fontId="0" fillId="0" borderId="104" xfId="0" applyFont="1" applyBorder="1" applyAlignment="1">
      <alignment vertical="top" wrapText="1"/>
    </xf>
    <xf numFmtId="0" fontId="39" fillId="20" borderId="39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0" fontId="39" fillId="20" borderId="38" xfId="0" applyNumberFormat="1" applyFont="1" applyFill="1" applyBorder="1" applyAlignment="1" applyProtection="1">
      <alignment horizontal="center" vertical="center" wrapText="1"/>
    </xf>
    <xf numFmtId="49" fontId="39" fillId="20" borderId="38" xfId="0" applyNumberFormat="1" applyFont="1" applyFill="1" applyBorder="1" applyAlignment="1">
      <alignment horizontal="left" vertical="center" wrapText="1"/>
    </xf>
    <xf numFmtId="0" fontId="0" fillId="20" borderId="38" xfId="0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right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165" fontId="35" fillId="20" borderId="60" xfId="0" applyNumberFormat="1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0" fontId="39" fillId="20" borderId="34" xfId="0" applyFont="1" applyFill="1" applyBorder="1" applyAlignment="1">
      <alignment horizontal="center" vertical="center" wrapText="1"/>
    </xf>
    <xf numFmtId="0" fontId="42" fillId="20" borderId="34" xfId="0" applyFont="1" applyFill="1" applyBorder="1" applyAlignment="1">
      <alignment horizontal="center" vertical="center" wrapText="1"/>
    </xf>
    <xf numFmtId="0" fontId="39" fillId="20" borderId="34" xfId="0" applyNumberFormat="1" applyFont="1" applyFill="1" applyBorder="1" applyAlignment="1" applyProtection="1">
      <alignment horizontal="center" vertical="center" wrapText="1"/>
    </xf>
    <xf numFmtId="49" fontId="39" fillId="20" borderId="34" xfId="0" applyNumberFormat="1" applyFont="1" applyFill="1" applyBorder="1" applyAlignment="1">
      <alignment horizontal="right" vertical="center" wrapText="1"/>
    </xf>
    <xf numFmtId="0" fontId="35" fillId="20" borderId="34" xfId="0" applyFont="1" applyFill="1" applyBorder="1" applyAlignment="1">
      <alignment horizontal="center" vertical="center" wrapText="1"/>
    </xf>
    <xf numFmtId="2" fontId="35" fillId="20" borderId="34" xfId="0" applyNumberFormat="1" applyFont="1" applyFill="1" applyBorder="1" applyAlignment="1">
      <alignment horizontal="center" vertical="center" wrapText="1"/>
    </xf>
    <xf numFmtId="165" fontId="35" fillId="20" borderId="34" xfId="0" applyNumberFormat="1" applyFont="1" applyFill="1" applyBorder="1" applyAlignment="1">
      <alignment horizontal="center" vertical="center" wrapText="1"/>
    </xf>
    <xf numFmtId="165" fontId="35" fillId="20" borderId="61" xfId="0" applyNumberFormat="1" applyFont="1" applyFill="1" applyBorder="1" applyAlignment="1">
      <alignment horizontal="center" vertical="center" wrapText="1"/>
    </xf>
    <xf numFmtId="0" fontId="35" fillId="6" borderId="106" xfId="0" applyNumberFormat="1" applyFont="1" applyFill="1" applyBorder="1" applyAlignment="1" applyProtection="1">
      <alignment horizontal="right" vertical="center" wrapText="1"/>
    </xf>
    <xf numFmtId="0" fontId="39" fillId="20" borderId="34" xfId="0" applyFont="1" applyFill="1" applyBorder="1" applyAlignment="1">
      <alignment horizontal="right" vertical="center" wrapText="1"/>
    </xf>
    <xf numFmtId="0" fontId="35" fillId="20" borderId="34" xfId="0" applyFont="1" applyFill="1" applyBorder="1" applyAlignment="1">
      <alignment horizontal="center" wrapText="1"/>
    </xf>
    <xf numFmtId="2" fontId="35" fillId="20" borderId="34" xfId="0" applyNumberFormat="1" applyFont="1" applyFill="1" applyBorder="1" applyAlignment="1">
      <alignment horizontal="center" wrapText="1"/>
    </xf>
    <xf numFmtId="165" fontId="35" fillId="20" borderId="34" xfId="0" applyNumberFormat="1" applyFont="1" applyFill="1" applyBorder="1" applyAlignment="1">
      <alignment horizontal="center" wrapText="1"/>
    </xf>
    <xf numFmtId="165" fontId="35" fillId="20" borderId="61" xfId="0" applyNumberFormat="1" applyFont="1" applyFill="1" applyBorder="1" applyAlignment="1">
      <alignment horizontal="center" wrapText="1"/>
    </xf>
    <xf numFmtId="0" fontId="35" fillId="0" borderId="104" xfId="0" applyFont="1" applyBorder="1" applyAlignment="1">
      <alignment horizontal="left" vertical="center" wrapText="1"/>
    </xf>
    <xf numFmtId="165" fontId="62" fillId="22" borderId="49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8" fillId="30" borderId="0" xfId="0" applyFont="1" applyFill="1" applyBorder="1" applyAlignment="1">
      <alignment horizontal="center" vertical="center"/>
    </xf>
    <xf numFmtId="0" fontId="63" fillId="0" borderId="0" xfId="0" applyFont="1" applyBorder="1" applyAlignment="1"/>
    <xf numFmtId="0" fontId="63" fillId="26" borderId="0" xfId="0" applyFont="1" applyFill="1" applyBorder="1" applyAlignment="1"/>
    <xf numFmtId="0" fontId="64" fillId="30" borderId="0" xfId="0" applyFont="1" applyFill="1" applyBorder="1" applyAlignment="1">
      <alignment horizontal="center" vertical="center"/>
    </xf>
    <xf numFmtId="0" fontId="64" fillId="26" borderId="0" xfId="0" applyFont="1" applyFill="1" applyBorder="1" applyAlignment="1"/>
    <xf numFmtId="0" fontId="38" fillId="26" borderId="0" xfId="0" applyFont="1" applyFill="1" applyBorder="1" applyAlignment="1">
      <alignment horizontal="center" vertical="center"/>
    </xf>
    <xf numFmtId="0" fontId="64" fillId="26" borderId="0" xfId="0" applyFont="1" applyFill="1" applyBorder="1" applyAlignment="1">
      <alignment horizontal="center" vertical="center"/>
    </xf>
    <xf numFmtId="0" fontId="65" fillId="30" borderId="0" xfId="0" applyFont="1" applyFill="1" applyBorder="1" applyAlignment="1">
      <alignment horizontal="right" vertical="center"/>
    </xf>
    <xf numFmtId="0" fontId="65" fillId="26" borderId="0" xfId="0" applyFont="1" applyFill="1" applyBorder="1" applyAlignment="1">
      <alignment horizontal="right"/>
    </xf>
    <xf numFmtId="49" fontId="35" fillId="26" borderId="63" xfId="0" applyNumberFormat="1" applyFont="1" applyFill="1" applyBorder="1" applyAlignment="1">
      <alignment horizontal="center" vertical="center" wrapText="1"/>
    </xf>
    <xf numFmtId="0" fontId="0" fillId="26" borderId="64" xfId="0" applyFont="1" applyFill="1" applyBorder="1" applyAlignment="1">
      <alignment wrapText="1"/>
    </xf>
    <xf numFmtId="49" fontId="0" fillId="0" borderId="64" xfId="0" applyNumberFormat="1" applyFont="1" applyFill="1" applyBorder="1" applyAlignment="1">
      <alignment vertical="center" wrapText="1"/>
    </xf>
    <xf numFmtId="2" fontId="0" fillId="0" borderId="64" xfId="0" applyNumberFormat="1" applyFont="1" applyFill="1" applyBorder="1" applyAlignment="1">
      <alignment vertical="center" wrapText="1"/>
    </xf>
    <xf numFmtId="0" fontId="0" fillId="26" borderId="64" xfId="0" applyNumberFormat="1" applyFont="1" applyFill="1" applyBorder="1" applyAlignment="1">
      <alignment horizontal="left" vertical="center" wrapText="1"/>
    </xf>
    <xf numFmtId="2" fontId="52" fillId="0" borderId="64" xfId="0" applyNumberFormat="1" applyFont="1" applyBorder="1" applyAlignment="1">
      <alignment vertical="center" wrapText="1"/>
    </xf>
    <xf numFmtId="165" fontId="52" fillId="0" borderId="65" xfId="0" applyNumberFormat="1" applyFont="1" applyBorder="1" applyAlignment="1">
      <alignment horizontal="right" vertical="center" wrapText="1"/>
    </xf>
    <xf numFmtId="2" fontId="0" fillId="0" borderId="64" xfId="0" applyNumberFormat="1" applyFont="1" applyFill="1" applyBorder="1" applyAlignment="1">
      <alignment horizontal="left" vertical="center" wrapText="1"/>
    </xf>
    <xf numFmtId="2" fontId="52" fillId="26" borderId="64" xfId="0" applyNumberFormat="1" applyFont="1" applyFill="1" applyBorder="1" applyAlignment="1">
      <alignment vertical="center" wrapText="1"/>
    </xf>
    <xf numFmtId="165" fontId="0" fillId="0" borderId="30" xfId="0" applyNumberFormat="1" applyFont="1" applyFill="1" applyBorder="1" applyAlignment="1">
      <alignment horizontal="left" vertical="center" wrapText="1"/>
    </xf>
    <xf numFmtId="165" fontId="52" fillId="0" borderId="105" xfId="0" applyNumberFormat="1" applyFont="1" applyBorder="1" applyAlignment="1">
      <alignment horizontal="right" vertical="center" wrapText="1"/>
    </xf>
    <xf numFmtId="0" fontId="52" fillId="0" borderId="64" xfId="0" applyNumberFormat="1" applyFont="1" applyFill="1" applyBorder="1" applyAlignment="1" applyProtection="1">
      <alignment horizontal="center" vertical="center" wrapText="1"/>
    </xf>
    <xf numFmtId="49" fontId="52" fillId="0" borderId="64" xfId="0" applyNumberFormat="1" applyFont="1" applyFill="1" applyBorder="1" applyAlignment="1">
      <alignment horizontal="right" vertical="center" wrapText="1"/>
    </xf>
    <xf numFmtId="0" fontId="0" fillId="0" borderId="42" xfId="0" applyFont="1" applyFill="1" applyBorder="1" applyAlignment="1">
      <alignment horizontal="center" vertical="center"/>
    </xf>
    <xf numFmtId="0" fontId="38" fillId="0" borderId="42" xfId="0" applyFont="1" applyFill="1" applyBorder="1" applyAlignment="1">
      <alignment horizontal="center" vertical="center"/>
    </xf>
    <xf numFmtId="0" fontId="0" fillId="0" borderId="42" xfId="0" applyNumberFormat="1" applyFont="1" applyFill="1" applyBorder="1" applyAlignment="1" applyProtection="1">
      <alignment horizontal="center" vertical="center"/>
    </xf>
    <xf numFmtId="49" fontId="0" fillId="0" borderId="42" xfId="0" applyNumberFormat="1" applyFont="1" applyFill="1" applyBorder="1" applyAlignment="1" applyProtection="1">
      <alignment horizontal="left" vertical="center" wrapText="1"/>
    </xf>
    <xf numFmtId="4" fontId="35" fillId="25" borderId="42" xfId="0" applyNumberFormat="1" applyFont="1" applyFill="1" applyBorder="1" applyAlignment="1">
      <alignment horizontal="center" vertical="center"/>
    </xf>
    <xf numFmtId="49" fontId="52" fillId="0" borderId="42" xfId="0" applyNumberFormat="1" applyFont="1" applyBorder="1" applyAlignment="1">
      <alignment horizontal="right" vertical="center" wrapText="1"/>
    </xf>
    <xf numFmtId="0" fontId="52" fillId="0" borderId="42" xfId="0" applyNumberFormat="1" applyFont="1" applyFill="1" applyBorder="1" applyAlignment="1" applyProtection="1">
      <alignment horizontal="center" vertical="center" wrapText="1"/>
    </xf>
    <xf numFmtId="49" fontId="52" fillId="0" borderId="42" xfId="0" applyNumberFormat="1" applyFont="1" applyFill="1" applyBorder="1" applyAlignment="1">
      <alignment horizontal="right" vertical="center" wrapText="1"/>
    </xf>
    <xf numFmtId="1" fontId="52" fillId="0" borderId="42" xfId="0" applyNumberFormat="1" applyFont="1" applyBorder="1" applyAlignment="1">
      <alignment horizontal="right" vertical="center" wrapText="1"/>
    </xf>
    <xf numFmtId="2" fontId="52" fillId="0" borderId="42" xfId="0" applyNumberFormat="1" applyFont="1" applyBorder="1" applyAlignment="1">
      <alignment horizontal="right" vertical="center" wrapText="1"/>
    </xf>
    <xf numFmtId="166" fontId="52" fillId="0" borderId="42" xfId="0" applyNumberFormat="1" applyFont="1" applyBorder="1" applyAlignment="1">
      <alignment horizontal="right" vertical="center" wrapText="1"/>
    </xf>
    <xf numFmtId="0" fontId="52" fillId="26" borderId="64" xfId="0" applyFont="1" applyFill="1" applyBorder="1" applyAlignment="1">
      <alignment horizontal="center" vertical="top" wrapText="1"/>
    </xf>
    <xf numFmtId="0" fontId="52" fillId="26" borderId="64" xfId="0" applyFont="1" applyFill="1" applyBorder="1" applyAlignment="1">
      <alignment horizontal="center" vertical="center" wrapText="1"/>
    </xf>
    <xf numFmtId="165" fontId="52" fillId="26" borderId="65" xfId="0" applyNumberFormat="1" applyFont="1" applyFill="1" applyBorder="1" applyAlignment="1">
      <alignment horizontal="right" vertical="center" wrapText="1"/>
    </xf>
    <xf numFmtId="49" fontId="0" fillId="0" borderId="64" xfId="0" applyNumberFormat="1" applyFont="1" applyFill="1" applyBorder="1" applyAlignment="1">
      <alignment horizontal="justify" vertical="center" wrapText="1"/>
    </xf>
    <xf numFmtId="168" fontId="35" fillId="0" borderId="64" xfId="93" applyNumberFormat="1" applyFont="1" applyFill="1" applyBorder="1" applyAlignment="1" applyProtection="1">
      <alignment horizontal="center" vertical="center"/>
    </xf>
    <xf numFmtId="2" fontId="35" fillId="6" borderId="48" xfId="0" applyNumberFormat="1" applyFont="1" applyFill="1" applyBorder="1" applyAlignment="1" applyProtection="1">
      <alignment horizontal="center" vertical="center" wrapText="1"/>
    </xf>
    <xf numFmtId="2" fontId="35" fillId="6" borderId="42" xfId="0" applyNumberFormat="1" applyFont="1" applyFill="1" applyBorder="1" applyAlignment="1">
      <alignment horizontal="center" vertical="center"/>
    </xf>
    <xf numFmtId="0" fontId="0" fillId="25" borderId="64" xfId="0" applyNumberFormat="1" applyFont="1" applyFill="1" applyBorder="1" applyAlignment="1" applyProtection="1">
      <alignment horizontal="center" vertical="center" wrapText="1"/>
    </xf>
    <xf numFmtId="49" fontId="0" fillId="25" borderId="64" xfId="0" applyNumberFormat="1" applyFont="1" applyFill="1" applyBorder="1" applyAlignment="1">
      <alignment horizontal="left" vertical="center" wrapText="1"/>
    </xf>
    <xf numFmtId="2" fontId="52" fillId="0" borderId="64" xfId="0" applyNumberFormat="1" applyFont="1" applyBorder="1" applyAlignment="1">
      <alignment horizontal="center" vertical="center" wrapText="1"/>
    </xf>
    <xf numFmtId="0" fontId="52" fillId="0" borderId="104" xfId="0" applyNumberFormat="1" applyFont="1" applyFill="1" applyBorder="1" applyAlignment="1" applyProtection="1">
      <alignment horizontal="center" vertical="center" wrapText="1"/>
    </xf>
    <xf numFmtId="0" fontId="52" fillId="0" borderId="104" xfId="0" applyFont="1" applyFill="1" applyBorder="1" applyAlignment="1">
      <alignment horizontal="center" vertical="center" wrapText="1"/>
    </xf>
    <xf numFmtId="0" fontId="35" fillId="0" borderId="63" xfId="0" applyNumberFormat="1" applyFont="1" applyFill="1" applyBorder="1" applyAlignment="1" applyProtection="1">
      <alignment horizontal="center" vertical="center" wrapText="1"/>
    </xf>
    <xf numFmtId="0" fontId="0" fillId="0" borderId="64" xfId="0" applyNumberFormat="1" applyFont="1" applyFill="1" applyBorder="1" applyAlignment="1" applyProtection="1">
      <alignment horizontal="left" vertical="center" wrapText="1"/>
    </xf>
    <xf numFmtId="0" fontId="35" fillId="0" borderId="64" xfId="0" applyNumberFormat="1" applyFont="1" applyFill="1" applyBorder="1" applyAlignment="1" applyProtection="1">
      <alignment horizontal="right" vertical="center" wrapText="1"/>
    </xf>
    <xf numFmtId="1" fontId="35" fillId="0" borderId="64" xfId="0" applyNumberFormat="1" applyFont="1" applyFill="1" applyBorder="1" applyAlignment="1" applyProtection="1">
      <alignment horizontal="center" vertical="center" wrapText="1"/>
    </xf>
    <xf numFmtId="165" fontId="35" fillId="0" borderId="65" xfId="0" applyNumberFormat="1" applyFont="1" applyFill="1" applyBorder="1" applyAlignment="1" applyProtection="1">
      <alignment horizontal="center" vertical="center" wrapText="1"/>
    </xf>
    <xf numFmtId="1" fontId="52" fillId="0" borderId="64" xfId="0" applyNumberFormat="1" applyFont="1" applyFill="1" applyBorder="1" applyAlignment="1">
      <alignment horizontal="right" vertical="center" wrapText="1"/>
    </xf>
    <xf numFmtId="0" fontId="0" fillId="0" borderId="64" xfId="0" applyFont="1" applyBorder="1" applyAlignment="1">
      <alignment horizontal="left" vertical="center" wrapText="1"/>
    </xf>
    <xf numFmtId="0" fontId="52" fillId="0" borderId="64" xfId="0" applyNumberFormat="1" applyFont="1" applyBorder="1" applyAlignment="1">
      <alignment horizontal="right" vertical="center" wrapText="1"/>
    </xf>
    <xf numFmtId="165" fontId="35" fillId="6" borderId="46" xfId="0" applyNumberFormat="1" applyFont="1" applyFill="1" applyBorder="1" applyAlignment="1" applyProtection="1">
      <alignment horizontal="center" vertical="center" wrapText="1"/>
    </xf>
    <xf numFmtId="165" fontId="35" fillId="0" borderId="105" xfId="0" applyNumberFormat="1" applyFont="1" applyBorder="1" applyAlignment="1">
      <alignment horizontal="center" vertical="center" wrapText="1"/>
    </xf>
    <xf numFmtId="0" fontId="66" fillId="0" borderId="64" xfId="0" applyFont="1" applyFill="1" applyBorder="1" applyAlignment="1">
      <alignment horizontal="center" vertical="center" wrapText="1"/>
    </xf>
    <xf numFmtId="49" fontId="37" fillId="0" borderId="64" xfId="0" applyNumberFormat="1" applyFont="1" applyFill="1" applyBorder="1" applyAlignment="1">
      <alignment horizontal="left" vertical="center" wrapText="1"/>
    </xf>
    <xf numFmtId="0" fontId="37" fillId="0" borderId="64" xfId="0" applyFont="1" applyBorder="1" applyAlignment="1">
      <alignment horizontal="center" vertical="center" wrapText="1"/>
    </xf>
    <xf numFmtId="2" fontId="50" fillId="0" borderId="64" xfId="0" applyNumberFormat="1" applyFont="1" applyFill="1" applyBorder="1" applyAlignment="1">
      <alignment horizontal="center" vertical="center" wrapText="1"/>
    </xf>
    <xf numFmtId="165" fontId="37" fillId="0" borderId="64" xfId="0" applyNumberFormat="1" applyFont="1" applyFill="1" applyBorder="1" applyAlignment="1">
      <alignment horizontal="center" vertical="center" wrapText="1"/>
    </xf>
    <xf numFmtId="165" fontId="50" fillId="0" borderId="65" xfId="0" applyNumberFormat="1" applyFont="1" applyFill="1" applyBorder="1" applyAlignment="1">
      <alignment horizontal="center" vertical="center" wrapText="1"/>
    </xf>
    <xf numFmtId="49" fontId="67" fillId="0" borderId="64" xfId="0" applyNumberFormat="1" applyFont="1" applyBorder="1" applyAlignment="1">
      <alignment horizontal="right" vertical="center" wrapText="1"/>
    </xf>
    <xf numFmtId="2" fontId="67" fillId="0" borderId="64" xfId="0" applyNumberFormat="1" applyFont="1" applyBorder="1" applyAlignment="1">
      <alignment horizontal="right" vertical="center" wrapText="1"/>
    </xf>
    <xf numFmtId="0" fontId="50" fillId="6" borderId="67" xfId="0" applyNumberFormat="1" applyFont="1" applyFill="1" applyBorder="1" applyAlignment="1" applyProtection="1">
      <alignment horizontal="center" vertical="center" wrapText="1"/>
    </xf>
    <xf numFmtId="0" fontId="50" fillId="6" borderId="67" xfId="0" applyNumberFormat="1" applyFont="1" applyFill="1" applyBorder="1" applyAlignment="1" applyProtection="1">
      <alignment horizontal="right" vertical="center" wrapText="1"/>
    </xf>
    <xf numFmtId="165" fontId="50" fillId="6" borderId="67" xfId="0" applyNumberFormat="1" applyFont="1" applyFill="1" applyBorder="1" applyAlignment="1" applyProtection="1">
      <alignment horizontal="center" vertical="center" wrapText="1"/>
    </xf>
    <xf numFmtId="165" fontId="50" fillId="6" borderId="68" xfId="0" applyNumberFormat="1" applyFont="1" applyFill="1" applyBorder="1" applyAlignment="1" applyProtection="1">
      <alignment horizontal="center" vertical="center" wrapText="1"/>
    </xf>
    <xf numFmtId="0" fontId="50" fillId="6" borderId="72" xfId="0" applyFont="1" applyFill="1" applyBorder="1" applyAlignment="1">
      <alignment horizontal="center" vertical="center" wrapText="1"/>
    </xf>
    <xf numFmtId="0" fontId="68" fillId="6" borderId="72" xfId="0" applyFont="1" applyFill="1" applyBorder="1" applyAlignment="1">
      <alignment horizontal="center" vertical="center" wrapText="1"/>
    </xf>
    <xf numFmtId="0" fontId="50" fillId="6" borderId="72" xfId="0" applyNumberFormat="1" applyFont="1" applyFill="1" applyBorder="1" applyAlignment="1" applyProtection="1">
      <alignment horizontal="center" vertical="center" wrapText="1"/>
    </xf>
    <xf numFmtId="49" fontId="50" fillId="6" borderId="72" xfId="0" applyNumberFormat="1" applyFont="1" applyFill="1" applyBorder="1" applyAlignment="1">
      <alignment horizontal="left" vertical="center" wrapText="1"/>
    </xf>
    <xf numFmtId="2" fontId="50" fillId="6" borderId="72" xfId="0" applyNumberFormat="1" applyFont="1" applyFill="1" applyBorder="1" applyAlignment="1">
      <alignment horizontal="center" vertical="center" wrapText="1"/>
    </xf>
    <xf numFmtId="165" fontId="37" fillId="6" borderId="72" xfId="0" applyNumberFormat="1" applyFont="1" applyFill="1" applyBorder="1" applyAlignment="1">
      <alignment horizontal="center" vertical="center" wrapText="1"/>
    </xf>
    <xf numFmtId="165" fontId="50" fillId="6" borderId="73" xfId="0" applyNumberFormat="1" applyFont="1" applyFill="1" applyBorder="1" applyAlignment="1">
      <alignment horizontal="center" vertical="center" wrapText="1"/>
    </xf>
    <xf numFmtId="165" fontId="50" fillId="0" borderId="64" xfId="0" applyNumberFormat="1" applyFont="1" applyFill="1" applyBorder="1" applyAlignment="1">
      <alignment horizontal="center" vertical="center" wrapText="1"/>
    </xf>
    <xf numFmtId="2" fontId="52" fillId="0" borderId="104" xfId="0" applyNumberFormat="1" applyFont="1" applyBorder="1" applyAlignment="1">
      <alignment vertical="center" wrapText="1"/>
    </xf>
    <xf numFmtId="2" fontId="52" fillId="0" borderId="104" xfId="0" applyNumberFormat="1" applyFont="1" applyBorder="1" applyAlignment="1">
      <alignment horizontal="right" vertical="top" wrapText="1"/>
    </xf>
    <xf numFmtId="1" fontId="52" fillId="0" borderId="104" xfId="0" applyNumberFormat="1" applyFont="1" applyBorder="1" applyAlignment="1">
      <alignment horizontal="right" vertical="center" wrapText="1"/>
    </xf>
    <xf numFmtId="49" fontId="0" fillId="0" borderId="104" xfId="0" applyNumberFormat="1" applyFont="1" applyFill="1" applyBorder="1" applyAlignment="1" applyProtection="1">
      <alignment horizontal="left" vertical="center" wrapText="1"/>
    </xf>
    <xf numFmtId="49" fontId="52" fillId="26" borderId="104" xfId="0" applyNumberFormat="1" applyFont="1" applyFill="1" applyBorder="1" applyAlignment="1">
      <alignment horizontal="right" vertical="center" wrapText="1"/>
    </xf>
    <xf numFmtId="0" fontId="52" fillId="26" borderId="104" xfId="0" applyFont="1" applyFill="1" applyBorder="1" applyAlignment="1">
      <alignment horizontal="center" vertical="top" wrapText="1"/>
    </xf>
    <xf numFmtId="0" fontId="52" fillId="26" borderId="104" xfId="0" applyFont="1" applyFill="1" applyBorder="1" applyAlignment="1">
      <alignment horizontal="center" vertical="center" wrapText="1"/>
    </xf>
    <xf numFmtId="2" fontId="52" fillId="26" borderId="104" xfId="0" applyNumberFormat="1" applyFont="1" applyFill="1" applyBorder="1" applyAlignment="1">
      <alignment horizontal="right" vertical="center" wrapText="1"/>
    </xf>
    <xf numFmtId="165" fontId="52" fillId="26" borderId="105" xfId="0" applyNumberFormat="1" applyFont="1" applyFill="1" applyBorder="1" applyAlignment="1">
      <alignment horizontal="right" vertical="center" wrapText="1"/>
    </xf>
    <xf numFmtId="49" fontId="0" fillId="0" borderId="104" xfId="0" applyNumberFormat="1" applyFont="1" applyFill="1" applyBorder="1" applyAlignment="1">
      <alignment horizontal="justify" vertical="center" wrapText="1"/>
    </xf>
    <xf numFmtId="0" fontId="35" fillId="26" borderId="21" xfId="0" applyFont="1" applyFill="1" applyBorder="1" applyAlignment="1">
      <alignment horizontal="left" vertical="center" wrapText="1"/>
    </xf>
    <xf numFmtId="49" fontId="0" fillId="0" borderId="42" xfId="0" applyNumberFormat="1" applyFont="1" applyFill="1" applyBorder="1" applyAlignment="1">
      <alignment horizontal="left" vertical="center" wrapText="1"/>
    </xf>
    <xf numFmtId="1" fontId="52" fillId="0" borderId="30" xfId="0" applyNumberFormat="1" applyFont="1" applyBorder="1" applyAlignment="1">
      <alignment horizontal="right" vertical="center" wrapText="1"/>
    </xf>
    <xf numFmtId="49" fontId="52" fillId="0" borderId="42" xfId="0" applyNumberFormat="1" applyFont="1" applyBorder="1" applyAlignment="1">
      <alignment horizontal="center" vertical="center" wrapText="1"/>
    </xf>
    <xf numFmtId="0" fontId="44" fillId="0" borderId="79" xfId="0" applyFont="1" applyBorder="1" applyAlignment="1">
      <alignment horizontal="justify" vertical="center" wrapText="1"/>
    </xf>
    <xf numFmtId="0" fontId="0" fillId="0" borderId="82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44" fillId="0" borderId="79" xfId="0" applyFont="1" applyBorder="1" applyAlignment="1">
      <alignment vertical="center" wrapText="1"/>
    </xf>
    <xf numFmtId="0" fontId="44" fillId="0" borderId="30" xfId="0" applyFont="1" applyBorder="1" applyAlignment="1">
      <alignment vertical="center" wrapText="1"/>
    </xf>
    <xf numFmtId="0" fontId="35" fillId="26" borderId="103" xfId="0" applyFont="1" applyFill="1" applyBorder="1" applyAlignment="1">
      <alignment horizontal="center" vertical="center" wrapText="1"/>
    </xf>
    <xf numFmtId="0" fontId="35" fillId="26" borderId="104" xfId="0" applyFont="1" applyFill="1" applyBorder="1" applyAlignment="1">
      <alignment horizontal="center" vertical="center" wrapText="1"/>
    </xf>
    <xf numFmtId="0" fontId="42" fillId="26" borderId="104" xfId="0" applyFont="1" applyFill="1" applyBorder="1" applyAlignment="1">
      <alignment horizontal="center" vertical="center" wrapText="1"/>
    </xf>
    <xf numFmtId="0" fontId="35" fillId="26" borderId="104" xfId="0" applyNumberFormat="1" applyFont="1" applyFill="1" applyBorder="1" applyAlignment="1" applyProtection="1">
      <alignment horizontal="center" vertical="center" wrapText="1"/>
    </xf>
    <xf numFmtId="0" fontId="0" fillId="26" borderId="104" xfId="0" applyFont="1" applyFill="1" applyBorder="1" applyAlignment="1">
      <alignment horizontal="center" vertical="center" wrapText="1"/>
    </xf>
    <xf numFmtId="2" fontId="35" fillId="26" borderId="104" xfId="0" applyNumberFormat="1" applyFont="1" applyFill="1" applyBorder="1" applyAlignment="1">
      <alignment horizontal="center" vertical="center" wrapText="1"/>
    </xf>
    <xf numFmtId="165" fontId="0" fillId="26" borderId="104" xfId="0" applyNumberFormat="1" applyFont="1" applyFill="1" applyBorder="1" applyAlignment="1">
      <alignment horizontal="center" vertical="center" wrapText="1"/>
    </xf>
    <xf numFmtId="165" fontId="35" fillId="26" borderId="105" xfId="0" applyNumberFormat="1" applyFont="1" applyFill="1" applyBorder="1" applyAlignment="1">
      <alignment horizontal="center" vertical="center" wrapText="1"/>
    </xf>
    <xf numFmtId="0" fontId="0" fillId="26" borderId="0" xfId="0" applyFont="1" applyFill="1" applyBorder="1" applyAlignment="1">
      <alignment horizontal="center" vertical="center" wrapText="1"/>
    </xf>
    <xf numFmtId="0" fontId="38" fillId="26" borderId="104" xfId="0" applyFont="1" applyFill="1" applyBorder="1" applyAlignment="1">
      <alignment horizontal="center" vertical="top" wrapText="1"/>
    </xf>
    <xf numFmtId="0" fontId="46" fillId="26" borderId="0" xfId="0" applyFont="1" applyFill="1" applyAlignment="1">
      <alignment horizontal="center" vertical="center" wrapText="1"/>
    </xf>
    <xf numFmtId="0" fontId="0" fillId="26" borderId="0" xfId="0" applyFont="1" applyFill="1" applyAlignment="1">
      <alignment horizontal="center" vertical="center" wrapText="1"/>
    </xf>
    <xf numFmtId="0" fontId="0" fillId="0" borderId="104" xfId="0" applyFont="1" applyFill="1" applyBorder="1" applyAlignment="1">
      <alignment vertical="top" wrapText="1"/>
    </xf>
    <xf numFmtId="0" fontId="0" fillId="26" borderId="104" xfId="0" applyFont="1" applyFill="1" applyBorder="1" applyAlignment="1">
      <alignment vertical="top" wrapText="1"/>
    </xf>
    <xf numFmtId="0" fontId="35" fillId="0" borderId="104" xfId="0" applyFont="1" applyFill="1" applyBorder="1" applyAlignment="1">
      <alignment vertical="top" wrapText="1"/>
    </xf>
    <xf numFmtId="165" fontId="35" fillId="0" borderId="51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49" fontId="39" fillId="22" borderId="23" xfId="0" applyNumberFormat="1" applyFont="1" applyFill="1" applyBorder="1" applyAlignment="1">
      <alignment horizontal="right" vertical="center" wrapText="1"/>
    </xf>
    <xf numFmtId="165" fontId="35" fillId="22" borderId="20" xfId="0" applyNumberFormat="1" applyFont="1" applyFill="1" applyBorder="1" applyAlignment="1">
      <alignment horizontal="right" vertical="center" wrapText="1"/>
    </xf>
    <xf numFmtId="165" fontId="35" fillId="22" borderId="21" xfId="0" applyNumberFormat="1" applyFont="1" applyFill="1" applyBorder="1" applyAlignment="1">
      <alignment horizontal="right" vertical="center" wrapText="1"/>
    </xf>
    <xf numFmtId="165" fontId="35" fillId="22" borderId="23" xfId="0" applyNumberFormat="1" applyFont="1" applyFill="1" applyBorder="1" applyAlignment="1">
      <alignment horizontal="right" vertical="center" wrapText="1"/>
    </xf>
    <xf numFmtId="49" fontId="36" fillId="24" borderId="99" xfId="0" applyNumberFormat="1" applyFont="1" applyFill="1" applyBorder="1" applyAlignment="1">
      <alignment horizontal="center" vertical="center" wrapText="1"/>
    </xf>
    <xf numFmtId="49" fontId="36" fillId="24" borderId="13" xfId="0" applyNumberFormat="1" applyFont="1" applyFill="1" applyBorder="1" applyAlignment="1">
      <alignment horizontal="center" vertical="center" wrapText="1"/>
    </xf>
    <xf numFmtId="49" fontId="36" fillId="24" borderId="100" xfId="0" applyNumberFormat="1" applyFont="1" applyFill="1" applyBorder="1" applyAlignment="1">
      <alignment horizontal="center" vertical="center" wrapText="1"/>
    </xf>
    <xf numFmtId="49" fontId="36" fillId="24" borderId="86" xfId="0" applyNumberFormat="1" applyFont="1" applyFill="1" applyBorder="1" applyAlignment="1">
      <alignment horizontal="center" vertical="center" wrapText="1"/>
    </xf>
    <xf numFmtId="49" fontId="36" fillId="24" borderId="87" xfId="0" applyNumberFormat="1" applyFont="1" applyFill="1" applyBorder="1" applyAlignment="1">
      <alignment horizontal="center" vertical="center" wrapText="1"/>
    </xf>
    <xf numFmtId="49" fontId="36" fillId="24" borderId="88" xfId="0" applyNumberFormat="1" applyFont="1" applyFill="1" applyBorder="1" applyAlignment="1">
      <alignment horizontal="center" vertical="center" wrapText="1"/>
    </xf>
    <xf numFmtId="0" fontId="35" fillId="0" borderId="74" xfId="0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165" fontId="35" fillId="0" borderId="27" xfId="0" applyNumberFormat="1" applyFont="1" applyFill="1" applyBorder="1" applyAlignment="1">
      <alignment horizontal="center" vertical="center" wrapText="1"/>
    </xf>
    <xf numFmtId="49" fontId="36" fillId="24" borderId="83" xfId="0" applyNumberFormat="1" applyFont="1" applyFill="1" applyBorder="1" applyAlignment="1">
      <alignment horizontal="center" vertical="center" wrapText="1"/>
    </xf>
    <xf numFmtId="49" fontId="36" fillId="24" borderId="84" xfId="0" applyNumberFormat="1" applyFont="1" applyFill="1" applyBorder="1" applyAlignment="1">
      <alignment horizontal="center" vertical="center" wrapText="1"/>
    </xf>
    <xf numFmtId="49" fontId="36" fillId="24" borderId="85" xfId="0" applyNumberFormat="1" applyFont="1" applyFill="1" applyBorder="1" applyAlignment="1">
      <alignment horizontal="center" vertical="center" wrapText="1"/>
    </xf>
    <xf numFmtId="4" fontId="39" fillId="28" borderId="20" xfId="0" applyNumberFormat="1" applyFont="1" applyFill="1" applyBorder="1" applyAlignment="1">
      <alignment horizontal="right" vertical="center" wrapText="1"/>
    </xf>
    <xf numFmtId="4" fontId="39" fillId="28" borderId="21" xfId="0" applyNumberFormat="1" applyFont="1" applyFill="1" applyBorder="1" applyAlignment="1">
      <alignment horizontal="right" vertical="center" wrapText="1"/>
    </xf>
    <xf numFmtId="4" fontId="39" fillId="28" borderId="23" xfId="0" applyNumberFormat="1" applyFont="1" applyFill="1" applyBorder="1" applyAlignment="1">
      <alignment horizontal="right" vertical="center" wrapText="1"/>
    </xf>
  </cellXfs>
  <cellStyles count="97">
    <cellStyle name="20% - Accent1" xfId="1"/>
    <cellStyle name="20% - Accent1 2" xfId="2"/>
    <cellStyle name="20% - Accent2" xfId="3"/>
    <cellStyle name="20% - Accent3" xfId="4"/>
    <cellStyle name="20% - Accent4" xfId="5"/>
    <cellStyle name="20% - Accent4 2" xfId="6"/>
    <cellStyle name="20% - Accent5" xfId="7"/>
    <cellStyle name="20% - Accent5 2" xfId="8"/>
    <cellStyle name="20% - Accent6" xfId="9"/>
    <cellStyle name="20% - Accent6 2" xfId="10"/>
    <cellStyle name="20% - akcent 1 2" xfId="11"/>
    <cellStyle name="20% - akcent 2 2" xfId="12"/>
    <cellStyle name="20% - akcent 3 2" xfId="13"/>
    <cellStyle name="20% - akcent 4 2" xfId="14"/>
    <cellStyle name="20% - akcent 5 2" xfId="15"/>
    <cellStyle name="20% - akcent 6 2" xfId="16"/>
    <cellStyle name="40% - Accent1" xfId="17"/>
    <cellStyle name="40% - Accent2" xfId="18"/>
    <cellStyle name="40% - Accent3" xfId="19"/>
    <cellStyle name="40% - Accent4" xfId="20"/>
    <cellStyle name="40% - Accent4 2" xfId="21"/>
    <cellStyle name="40% - Accent5" xfId="22"/>
    <cellStyle name="40% - Accent6" xfId="23"/>
    <cellStyle name="40% - akcent 1 2" xfId="24"/>
    <cellStyle name="40% - akcent 2 2" xfId="25"/>
    <cellStyle name="40% - akcent 3 2" xfId="26"/>
    <cellStyle name="40% - akcent 4 2" xfId="27"/>
    <cellStyle name="40% - akcent 5 2" xfId="28"/>
    <cellStyle name="40% - akcent 6 2" xfId="29"/>
    <cellStyle name="60% - Accent1" xfId="30"/>
    <cellStyle name="60% - Accent2" xfId="31"/>
    <cellStyle name="60% - Accent3" xfId="32"/>
    <cellStyle name="60% - Accent4" xfId="33"/>
    <cellStyle name="60% - Accent5" xfId="34"/>
    <cellStyle name="60% - Accent6" xfId="35"/>
    <cellStyle name="60% - akcent 1 2" xfId="36"/>
    <cellStyle name="60% - akcent 2 2" xfId="37"/>
    <cellStyle name="60% - akcent 3 2" xfId="38"/>
    <cellStyle name="60% - akcent 4 2" xfId="39"/>
    <cellStyle name="60% - akcent 5 2" xfId="40"/>
    <cellStyle name="60% - akcent 6 2" xfId="41"/>
    <cellStyle name="Accent1" xfId="42"/>
    <cellStyle name="Accent2" xfId="43"/>
    <cellStyle name="Accent3" xfId="44"/>
    <cellStyle name="Accent4" xfId="45"/>
    <cellStyle name="Accent5" xfId="46"/>
    <cellStyle name="Accent6" xfId="47"/>
    <cellStyle name="Akcent 1 2" xfId="48"/>
    <cellStyle name="Akcent 2 2" xfId="49"/>
    <cellStyle name="Akcent 3 2" xfId="50"/>
    <cellStyle name="Akcent 4 2" xfId="51"/>
    <cellStyle name="Akcent 5 2" xfId="52"/>
    <cellStyle name="Akcent 6 2" xfId="53"/>
    <cellStyle name="Bad" xfId="54"/>
    <cellStyle name="Calculation" xfId="55"/>
    <cellStyle name="Calculation 2" xfId="56"/>
    <cellStyle name="Check Cell" xfId="57"/>
    <cellStyle name="Dane wejściowe 2" xfId="58"/>
    <cellStyle name="Dane wyjściowe 2" xfId="59"/>
    <cellStyle name="Dobre 2" xfId="60"/>
    <cellStyle name="Dziesiętny" xfId="93" builtinId="3"/>
    <cellStyle name="Dziesiętny 2" xfId="95"/>
    <cellStyle name="Dziesiętny 3" xfId="96"/>
    <cellStyle name="Explanatory Text" xfId="61"/>
    <cellStyle name="Good" xfId="62"/>
    <cellStyle name="Heading 1" xfId="63"/>
    <cellStyle name="Heading 2" xfId="64"/>
    <cellStyle name="Heading 3" xfId="65"/>
    <cellStyle name="Heading 4" xfId="66"/>
    <cellStyle name="Input" xfId="67"/>
    <cellStyle name="Input 2" xfId="68"/>
    <cellStyle name="Komórka połączona 2" xfId="69"/>
    <cellStyle name="Komórka zaznaczona 2" xfId="70"/>
    <cellStyle name="Linked Cell" xfId="71"/>
    <cellStyle name="Nagłówek 1 2" xfId="72"/>
    <cellStyle name="Nagłówek 2 2" xfId="73"/>
    <cellStyle name="Nagłówek 3 2" xfId="74"/>
    <cellStyle name="Nagłówek 4 2" xfId="75"/>
    <cellStyle name="Neutral" xfId="76"/>
    <cellStyle name="Neutralne 2" xfId="77"/>
    <cellStyle name="Normalny" xfId="0" builtinId="0"/>
    <cellStyle name="Normalny 2" xfId="78"/>
    <cellStyle name="Normalny 3" xfId="94"/>
    <cellStyle name="Note" xfId="79"/>
    <cellStyle name="Note 2" xfId="80"/>
    <cellStyle name="Obliczenia 2" xfId="81"/>
    <cellStyle name="Output" xfId="82"/>
    <cellStyle name="Output 2" xfId="83"/>
    <cellStyle name="Suma 2" xfId="84"/>
    <cellStyle name="Tekst objaśnienia 2" xfId="85"/>
    <cellStyle name="Tekst ostrzeżenia 2" xfId="86"/>
    <cellStyle name="Title" xfId="87"/>
    <cellStyle name="Total" xfId="88"/>
    <cellStyle name="Tytuł 2" xfId="89"/>
    <cellStyle name="Uwaga 2" xfId="90"/>
    <cellStyle name="Warning Text" xfId="91"/>
    <cellStyle name="Złe 2" xfId="9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79D1C"/>
      <rgbColor rgb="00800080"/>
      <rgbColor rgb="00007826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6B243"/>
      <color rgb="FFA0FFAA"/>
      <color rgb="FFC5D6F1"/>
      <color rgb="FF6079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12\(d)\DOCUME~1\user\USTAWI~1\Temp\Obiekty\rp\ko\1_WD-3_SST+Kosztorysy\kosztorys%20WD3\Przyk&#322;adowe%20kosztorysy\Przyk&#322;adowe%20kosztorysy\Kosztorys%20budowa%20Ostrowi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Opcje"/>
      <sheetName val="Przedmiar"/>
      <sheetName val="Kosztorys"/>
      <sheetName val="SlepyKosztorys"/>
      <sheetName val="PrzedmiarEng"/>
      <sheetName val="KosztorysEng"/>
      <sheetName val="SlepyKosztorysEng"/>
    </sheetNames>
    <sheetDataSet>
      <sheetData sheetId="0"/>
      <sheetData sheetId="1" refreshError="1">
        <row r="2">
          <cell r="B2" t="str">
            <v>PLN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X646"/>
  <sheetViews>
    <sheetView tabSelected="1" zoomScaleNormal="100" zoomScaleSheetLayoutView="70" workbookViewId="0">
      <selection activeCell="A458" sqref="A455:A458"/>
    </sheetView>
  </sheetViews>
  <sheetFormatPr defaultRowHeight="12.75"/>
  <cols>
    <col min="1" max="1" width="8.5703125" style="5" bestFit="1" customWidth="1"/>
    <col min="2" max="2" width="13.5703125" style="51" bestFit="1" customWidth="1"/>
    <col min="3" max="3" width="10.28515625" style="204" bestFit="1" customWidth="1"/>
    <col min="4" max="4" width="14.140625" style="204" customWidth="1"/>
    <col min="5" max="5" width="65.5703125" style="1" customWidth="1"/>
    <col min="6" max="6" width="7" style="204" bestFit="1" customWidth="1"/>
    <col min="7" max="7" width="12.28515625" style="6" customWidth="1"/>
    <col min="8" max="8" width="14.140625" style="7" bestFit="1" customWidth="1"/>
    <col min="9" max="9" width="20.7109375" style="7" customWidth="1"/>
    <col min="10" max="10" width="19.28515625" style="75" customWidth="1"/>
    <col min="11" max="11" width="40.7109375" style="254" customWidth="1"/>
    <col min="12" max="12" width="30" style="12" customWidth="1"/>
    <col min="13" max="16384" width="9.140625" style="51"/>
  </cols>
  <sheetData>
    <row r="1" spans="1:180" ht="38.25" customHeight="1" thickTop="1" thickBot="1">
      <c r="A1" s="177"/>
      <c r="B1" s="169"/>
      <c r="C1" s="627"/>
      <c r="D1" s="170"/>
      <c r="E1" s="171" t="s">
        <v>815</v>
      </c>
      <c r="F1" s="172"/>
      <c r="G1" s="173"/>
      <c r="H1" s="174"/>
      <c r="I1" s="175"/>
    </row>
    <row r="2" spans="1:180" ht="17.25" thickTop="1" thickBot="1">
      <c r="A2" s="177"/>
      <c r="B2" s="169"/>
      <c r="C2" s="627"/>
      <c r="D2" s="170"/>
      <c r="E2" s="176" t="s">
        <v>263</v>
      </c>
      <c r="F2" s="172"/>
      <c r="G2" s="173"/>
      <c r="H2" s="174"/>
      <c r="I2" s="175"/>
    </row>
    <row r="3" spans="1:180" ht="13.5" thickTop="1">
      <c r="A3" s="23"/>
      <c r="B3" s="26" t="s">
        <v>0</v>
      </c>
      <c r="C3" s="664" t="s">
        <v>43</v>
      </c>
      <c r="D3" s="26" t="s">
        <v>1</v>
      </c>
      <c r="E3" s="4"/>
      <c r="F3" s="27"/>
      <c r="G3" s="28"/>
      <c r="H3" s="29"/>
      <c r="I3" s="83"/>
    </row>
    <row r="4" spans="1:180" ht="25.5" customHeight="1">
      <c r="A4" s="24" t="s">
        <v>2</v>
      </c>
      <c r="B4" s="30" t="s">
        <v>3</v>
      </c>
      <c r="C4" s="665"/>
      <c r="D4" s="30" t="s">
        <v>4</v>
      </c>
      <c r="E4" s="139" t="s">
        <v>5</v>
      </c>
      <c r="F4" s="667" t="s">
        <v>45</v>
      </c>
      <c r="G4" s="667"/>
      <c r="H4" s="668" t="s">
        <v>6</v>
      </c>
      <c r="I4" s="651" t="s">
        <v>7</v>
      </c>
    </row>
    <row r="5" spans="1:180" ht="25.5">
      <c r="A5" s="25" t="s">
        <v>46</v>
      </c>
      <c r="B5" s="31" t="s">
        <v>8</v>
      </c>
      <c r="C5" s="666"/>
      <c r="D5" s="31" t="s">
        <v>9</v>
      </c>
      <c r="E5" s="140" t="s">
        <v>44</v>
      </c>
      <c r="F5" s="541" t="s">
        <v>10</v>
      </c>
      <c r="G5" s="32" t="s">
        <v>11</v>
      </c>
      <c r="H5" s="668"/>
      <c r="I5" s="651"/>
    </row>
    <row r="6" spans="1:180" ht="13.5" thickBot="1">
      <c r="A6" s="8">
        <v>1</v>
      </c>
      <c r="B6" s="9">
        <v>2</v>
      </c>
      <c r="C6" s="9">
        <v>3</v>
      </c>
      <c r="D6" s="9">
        <v>4</v>
      </c>
      <c r="E6" s="10">
        <v>5</v>
      </c>
      <c r="F6" s="11">
        <v>6</v>
      </c>
      <c r="G6" s="21">
        <v>7</v>
      </c>
      <c r="H6" s="22">
        <v>8</v>
      </c>
      <c r="I6" s="84">
        <v>9</v>
      </c>
    </row>
    <row r="7" spans="1:180" ht="16.5" thickTop="1">
      <c r="A7" s="661" t="s">
        <v>249</v>
      </c>
      <c r="B7" s="662"/>
      <c r="C7" s="662"/>
      <c r="D7" s="662"/>
      <c r="E7" s="663"/>
      <c r="F7" s="85" t="s">
        <v>13</v>
      </c>
      <c r="G7" s="86" t="s">
        <v>13</v>
      </c>
      <c r="H7" s="87" t="s">
        <v>13</v>
      </c>
      <c r="I7" s="88" t="s">
        <v>13</v>
      </c>
      <c r="J7" s="46"/>
      <c r="K7" s="256"/>
      <c r="L7" s="257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</row>
    <row r="8" spans="1:180" ht="16.5" thickBot="1">
      <c r="A8" s="89" t="s">
        <v>250</v>
      </c>
      <c r="B8" s="90"/>
      <c r="C8" s="90"/>
      <c r="D8" s="91" t="s">
        <v>76</v>
      </c>
      <c r="E8" s="92" t="s">
        <v>14</v>
      </c>
      <c r="F8" s="93" t="s">
        <v>15</v>
      </c>
      <c r="G8" s="94" t="s">
        <v>15</v>
      </c>
      <c r="H8" s="95"/>
      <c r="I8" s="96"/>
    </row>
    <row r="9" spans="1:180" ht="13.5" thickTop="1">
      <c r="A9" s="69"/>
      <c r="B9" s="70" t="s">
        <v>114</v>
      </c>
      <c r="C9" s="101"/>
      <c r="D9" s="70" t="s">
        <v>126</v>
      </c>
      <c r="E9" s="97" t="s">
        <v>16</v>
      </c>
      <c r="F9" s="76" t="s">
        <v>13</v>
      </c>
      <c r="G9" s="80" t="s">
        <v>13</v>
      </c>
      <c r="H9" s="77" t="s">
        <v>13</v>
      </c>
      <c r="I9" s="98" t="s">
        <v>13</v>
      </c>
      <c r="J9" s="46"/>
      <c r="K9" s="256"/>
      <c r="L9" s="257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</row>
    <row r="10" spans="1:180" ht="25.5">
      <c r="A10" s="68">
        <v>1</v>
      </c>
      <c r="B10" s="102"/>
      <c r="C10" s="103"/>
      <c r="D10" s="73"/>
      <c r="E10" s="628" t="s">
        <v>100</v>
      </c>
      <c r="F10" s="73" t="s">
        <v>12</v>
      </c>
      <c r="G10" s="355">
        <v>11</v>
      </c>
      <c r="H10" s="104"/>
      <c r="I10" s="99"/>
      <c r="J10" s="46"/>
      <c r="K10" s="256"/>
      <c r="L10" s="257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</row>
    <row r="11" spans="1:180">
      <c r="A11" s="68"/>
      <c r="B11" s="102"/>
      <c r="C11" s="569" t="s">
        <v>179</v>
      </c>
      <c r="D11" s="73"/>
      <c r="E11" s="629">
        <v>11</v>
      </c>
      <c r="F11" s="630"/>
      <c r="G11" s="249"/>
      <c r="H11" s="104"/>
      <c r="I11" s="105"/>
      <c r="J11" s="46"/>
      <c r="K11" s="256"/>
      <c r="L11" s="25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</row>
    <row r="12" spans="1:180" ht="13.5" thickBot="1">
      <c r="A12" s="66"/>
      <c r="B12" s="64"/>
      <c r="C12" s="64"/>
      <c r="D12" s="64"/>
      <c r="E12" s="64" t="s">
        <v>17</v>
      </c>
      <c r="F12" s="78" t="s">
        <v>13</v>
      </c>
      <c r="G12" s="78" t="s">
        <v>13</v>
      </c>
      <c r="H12" s="79" t="s">
        <v>13</v>
      </c>
      <c r="I12" s="100">
        <f>I10</f>
        <v>0</v>
      </c>
      <c r="J12" s="46"/>
      <c r="K12" s="256"/>
      <c r="L12" s="25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</row>
    <row r="13" spans="1:180" ht="13.5" thickTop="1">
      <c r="A13" s="69"/>
      <c r="B13" s="70" t="s">
        <v>114</v>
      </c>
      <c r="C13" s="101"/>
      <c r="D13" s="70" t="s">
        <v>126</v>
      </c>
      <c r="E13" s="97" t="s">
        <v>18</v>
      </c>
      <c r="F13" s="76" t="s">
        <v>13</v>
      </c>
      <c r="G13" s="80" t="s">
        <v>13</v>
      </c>
      <c r="H13" s="77" t="s">
        <v>13</v>
      </c>
      <c r="I13" s="98" t="s">
        <v>13</v>
      </c>
      <c r="J13" s="46"/>
      <c r="K13" s="256"/>
      <c r="L13" s="25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</row>
    <row r="14" spans="1:180" ht="25.5">
      <c r="A14" s="68">
        <v>2</v>
      </c>
      <c r="B14" s="106"/>
      <c r="C14" s="107"/>
      <c r="D14" s="73"/>
      <c r="E14" s="628" t="s">
        <v>101</v>
      </c>
      <c r="F14" s="73" t="s">
        <v>12</v>
      </c>
      <c r="G14" s="355">
        <v>5</v>
      </c>
      <c r="H14" s="104"/>
      <c r="I14" s="99"/>
      <c r="J14" s="46"/>
      <c r="K14" s="256"/>
      <c r="L14" s="25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</row>
    <row r="15" spans="1:180">
      <c r="A15" s="68"/>
      <c r="B15" s="106"/>
      <c r="C15" s="569" t="s">
        <v>124</v>
      </c>
      <c r="D15" s="73"/>
      <c r="E15" s="629">
        <v>5</v>
      </c>
      <c r="F15" s="73"/>
      <c r="G15" s="249"/>
      <c r="H15" s="104"/>
      <c r="I15" s="105"/>
    </row>
    <row r="16" spans="1:180" ht="13.5" thickBot="1">
      <c r="A16" s="66"/>
      <c r="B16" s="64"/>
      <c r="C16" s="64"/>
      <c r="D16" s="64"/>
      <c r="E16" s="64" t="s">
        <v>19</v>
      </c>
      <c r="F16" s="78" t="s">
        <v>13</v>
      </c>
      <c r="G16" s="78" t="s">
        <v>13</v>
      </c>
      <c r="H16" s="79" t="s">
        <v>13</v>
      </c>
      <c r="I16" s="100">
        <f>I14</f>
        <v>0</v>
      </c>
      <c r="J16" s="46"/>
      <c r="K16" s="256"/>
      <c r="L16" s="25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</row>
    <row r="17" spans="1:180" s="204" customFormat="1" ht="13.5" thickTop="1">
      <c r="A17" s="217"/>
      <c r="B17" s="218"/>
      <c r="C17" s="272"/>
      <c r="D17" s="218" t="s">
        <v>126</v>
      </c>
      <c r="E17" s="273" t="s">
        <v>375</v>
      </c>
      <c r="F17" s="223" t="s">
        <v>13</v>
      </c>
      <c r="G17" s="264" t="s">
        <v>13</v>
      </c>
      <c r="H17" s="224" t="s">
        <v>13</v>
      </c>
      <c r="I17" s="227" t="s">
        <v>13</v>
      </c>
      <c r="J17" s="46"/>
      <c r="K17" s="256"/>
      <c r="L17" s="25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</row>
    <row r="18" spans="1:180" s="204" customFormat="1" ht="25.5">
      <c r="A18" s="141" t="s">
        <v>816</v>
      </c>
      <c r="B18" s="188"/>
      <c r="C18" s="274"/>
      <c r="D18" s="122"/>
      <c r="E18" s="243" t="s">
        <v>376</v>
      </c>
      <c r="F18" s="242" t="s">
        <v>12</v>
      </c>
      <c r="G18" s="247">
        <v>10</v>
      </c>
      <c r="H18" s="221"/>
      <c r="I18" s="99"/>
      <c r="J18" s="46"/>
      <c r="K18" s="256"/>
      <c r="L18" s="25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</row>
    <row r="19" spans="1:180" s="204" customFormat="1">
      <c r="A19" s="141"/>
      <c r="B19" s="188"/>
      <c r="C19" s="238" t="s">
        <v>136</v>
      </c>
      <c r="D19" s="122"/>
      <c r="E19" s="330" t="s">
        <v>682</v>
      </c>
      <c r="F19" s="242"/>
      <c r="G19" s="330"/>
      <c r="H19" s="221"/>
      <c r="I19" s="99"/>
      <c r="J19" s="46"/>
      <c r="K19" s="256"/>
      <c r="L19" s="25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</row>
    <row r="20" spans="1:180" s="204" customFormat="1" ht="25.5">
      <c r="A20" s="141" t="s">
        <v>817</v>
      </c>
      <c r="B20" s="167"/>
      <c r="C20" s="275"/>
      <c r="D20" s="122"/>
      <c r="E20" s="243" t="s">
        <v>377</v>
      </c>
      <c r="F20" s="242" t="s">
        <v>12</v>
      </c>
      <c r="G20" s="247">
        <v>2</v>
      </c>
      <c r="H20" s="221"/>
      <c r="I20" s="99"/>
      <c r="J20" s="46"/>
      <c r="K20" s="256"/>
      <c r="L20" s="25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</row>
    <row r="21" spans="1:180" s="204" customFormat="1">
      <c r="A21" s="141"/>
      <c r="B21" s="167"/>
      <c r="C21" s="238" t="s">
        <v>378</v>
      </c>
      <c r="D21" s="122"/>
      <c r="E21" s="330" t="s">
        <v>683</v>
      </c>
      <c r="F21" s="242"/>
      <c r="G21" s="330"/>
      <c r="H21" s="221"/>
      <c r="I21" s="99"/>
      <c r="J21" s="46"/>
      <c r="K21" s="256"/>
      <c r="L21" s="257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</row>
    <row r="22" spans="1:180" s="204" customFormat="1" ht="25.5">
      <c r="A22" s="141" t="s">
        <v>818</v>
      </c>
      <c r="B22" s="167"/>
      <c r="C22" s="238"/>
      <c r="D22" s="122"/>
      <c r="E22" s="243" t="s">
        <v>379</v>
      </c>
      <c r="F22" s="242" t="s">
        <v>12</v>
      </c>
      <c r="G22" s="247">
        <v>4</v>
      </c>
      <c r="H22" s="221"/>
      <c r="I22" s="99"/>
      <c r="J22" s="46"/>
      <c r="K22" s="256"/>
      <c r="L22" s="25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</row>
    <row r="23" spans="1:180" s="204" customFormat="1">
      <c r="A23" s="141"/>
      <c r="B23" s="167"/>
      <c r="C23" s="238" t="s">
        <v>380</v>
      </c>
      <c r="D23" s="122"/>
      <c r="E23" s="330" t="s">
        <v>684</v>
      </c>
      <c r="F23" s="242"/>
      <c r="G23" s="330"/>
      <c r="H23" s="221"/>
      <c r="I23" s="99"/>
      <c r="J23" s="46"/>
      <c r="K23" s="256"/>
      <c r="L23" s="25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</row>
    <row r="24" spans="1:180" s="204" customFormat="1" ht="25.5">
      <c r="A24" s="141" t="s">
        <v>819</v>
      </c>
      <c r="B24" s="167"/>
      <c r="C24" s="238"/>
      <c r="D24" s="122"/>
      <c r="E24" s="243" t="s">
        <v>381</v>
      </c>
      <c r="F24" s="242" t="s">
        <v>12</v>
      </c>
      <c r="G24" s="247">
        <v>4</v>
      </c>
      <c r="H24" s="221"/>
      <c r="I24" s="99"/>
      <c r="J24" s="46"/>
      <c r="K24" s="256"/>
      <c r="L24" s="25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</row>
    <row r="25" spans="1:180" s="204" customFormat="1">
      <c r="A25" s="141"/>
      <c r="B25" s="167"/>
      <c r="C25" s="238" t="s">
        <v>137</v>
      </c>
      <c r="D25" s="122"/>
      <c r="E25" s="330" t="s">
        <v>684</v>
      </c>
      <c r="F25" s="242"/>
      <c r="G25" s="330"/>
      <c r="H25" s="221"/>
      <c r="I25" s="99"/>
      <c r="J25" s="46"/>
      <c r="K25" s="256"/>
      <c r="L25" s="25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</row>
    <row r="26" spans="1:180" s="204" customFormat="1" ht="25.5">
      <c r="A26" s="141" t="s">
        <v>820</v>
      </c>
      <c r="B26" s="167"/>
      <c r="C26" s="238"/>
      <c r="D26" s="122"/>
      <c r="E26" s="248" t="s">
        <v>382</v>
      </c>
      <c r="F26" s="122" t="s">
        <v>12</v>
      </c>
      <c r="G26" s="349">
        <v>3</v>
      </c>
      <c r="H26" s="221"/>
      <c r="I26" s="99"/>
      <c r="J26" s="46"/>
      <c r="K26" s="256"/>
      <c r="L26" s="257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</row>
    <row r="27" spans="1:180" s="204" customFormat="1">
      <c r="A27" s="216"/>
      <c r="B27" s="167"/>
      <c r="C27" s="238" t="s">
        <v>105</v>
      </c>
      <c r="D27" s="122"/>
      <c r="E27" s="350" t="s">
        <v>685</v>
      </c>
      <c r="F27" s="122"/>
      <c r="G27" s="276"/>
      <c r="H27" s="221"/>
      <c r="I27" s="99"/>
      <c r="J27" s="46"/>
      <c r="K27" s="256"/>
      <c r="L27" s="257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</row>
    <row r="28" spans="1:180" s="204" customFormat="1" ht="25.5">
      <c r="A28" s="551" t="s">
        <v>251</v>
      </c>
      <c r="B28" s="552"/>
      <c r="C28" s="241"/>
      <c r="D28" s="242"/>
      <c r="E28" s="243" t="s">
        <v>556</v>
      </c>
      <c r="F28" s="242" t="s">
        <v>21</v>
      </c>
      <c r="G28" s="244">
        <v>25</v>
      </c>
      <c r="H28" s="221"/>
      <c r="I28" s="99"/>
      <c r="J28" s="46"/>
      <c r="K28" s="256"/>
      <c r="L28" s="257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</row>
    <row r="29" spans="1:180" s="204" customFormat="1">
      <c r="A29" s="239"/>
      <c r="B29" s="552"/>
      <c r="C29" s="241" t="s">
        <v>555</v>
      </c>
      <c r="D29" s="242"/>
      <c r="E29" s="251">
        <v>25</v>
      </c>
      <c r="F29" s="242"/>
      <c r="G29" s="251"/>
      <c r="H29" s="221"/>
      <c r="I29" s="229"/>
      <c r="J29" s="46"/>
      <c r="K29" s="256"/>
      <c r="L29" s="257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</row>
    <row r="30" spans="1:180" s="204" customFormat="1" ht="13.5" thickBot="1">
      <c r="A30" s="214"/>
      <c r="B30" s="212"/>
      <c r="C30" s="212"/>
      <c r="D30" s="212"/>
      <c r="E30" s="212" t="s">
        <v>383</v>
      </c>
      <c r="F30" s="225" t="s">
        <v>13</v>
      </c>
      <c r="G30" s="225" t="s">
        <v>13</v>
      </c>
      <c r="H30" s="226" t="s">
        <v>13</v>
      </c>
      <c r="I30" s="228">
        <f>SUM(I18:I28)</f>
        <v>0</v>
      </c>
      <c r="J30" s="46"/>
      <c r="K30" s="256"/>
      <c r="L30" s="257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</row>
    <row r="31" spans="1:180" ht="13.5" thickTop="1">
      <c r="A31" s="217"/>
      <c r="B31" s="218" t="s">
        <v>113</v>
      </c>
      <c r="C31" s="272"/>
      <c r="D31" s="218" t="s">
        <v>73</v>
      </c>
      <c r="E31" s="273" t="s">
        <v>20</v>
      </c>
      <c r="F31" s="223" t="s">
        <v>13</v>
      </c>
      <c r="G31" s="264" t="s">
        <v>13</v>
      </c>
      <c r="H31" s="224" t="s">
        <v>13</v>
      </c>
      <c r="I31" s="227" t="s">
        <v>13</v>
      </c>
      <c r="J31" s="46"/>
      <c r="K31" s="256"/>
      <c r="L31" s="257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</row>
    <row r="32" spans="1:180" ht="25.5">
      <c r="A32" s="216">
        <v>9</v>
      </c>
      <c r="B32" s="277"/>
      <c r="C32" s="275"/>
      <c r="D32" s="277"/>
      <c r="E32" s="553" t="s">
        <v>897</v>
      </c>
      <c r="F32" s="119" t="s">
        <v>21</v>
      </c>
      <c r="G32" s="187">
        <v>1249</v>
      </c>
      <c r="H32" s="221"/>
      <c r="I32" s="200"/>
      <c r="J32" s="46"/>
      <c r="K32" s="256"/>
      <c r="L32" s="257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</row>
    <row r="33" spans="1:180" ht="11.25" customHeight="1">
      <c r="A33" s="216"/>
      <c r="B33" s="277"/>
      <c r="C33" s="238" t="s">
        <v>136</v>
      </c>
      <c r="D33" s="277"/>
      <c r="E33" s="276" t="s">
        <v>605</v>
      </c>
      <c r="F33" s="119"/>
      <c r="G33" s="276"/>
      <c r="H33" s="221"/>
      <c r="I33" s="200"/>
    </row>
    <row r="34" spans="1:180" ht="13.5" thickBot="1">
      <c r="A34" s="214"/>
      <c r="B34" s="213"/>
      <c r="C34" s="213"/>
      <c r="D34" s="213"/>
      <c r="E34" s="212" t="s">
        <v>56</v>
      </c>
      <c r="F34" s="225" t="s">
        <v>13</v>
      </c>
      <c r="G34" s="225" t="s">
        <v>13</v>
      </c>
      <c r="H34" s="226" t="s">
        <v>13</v>
      </c>
      <c r="I34" s="228">
        <f>I32</f>
        <v>0</v>
      </c>
      <c r="J34" s="46"/>
      <c r="K34" s="256"/>
      <c r="L34" s="257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</row>
    <row r="35" spans="1:180" ht="13.5" thickTop="1">
      <c r="A35" s="217"/>
      <c r="B35" s="218" t="s">
        <v>116</v>
      </c>
      <c r="C35" s="179"/>
      <c r="D35" s="219" t="s">
        <v>75</v>
      </c>
      <c r="E35" s="215" t="s">
        <v>48</v>
      </c>
      <c r="F35" s="223" t="s">
        <v>13</v>
      </c>
      <c r="G35" s="264" t="s">
        <v>13</v>
      </c>
      <c r="H35" s="224" t="s">
        <v>13</v>
      </c>
      <c r="I35" s="227" t="s">
        <v>13</v>
      </c>
      <c r="J35" s="46"/>
      <c r="K35" s="256"/>
      <c r="L35" s="257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</row>
    <row r="36" spans="1:180" ht="44.25" customHeight="1">
      <c r="A36" s="216">
        <v>10</v>
      </c>
      <c r="B36" s="220"/>
      <c r="C36" s="188"/>
      <c r="D36" s="220"/>
      <c r="E36" s="553" t="s">
        <v>821</v>
      </c>
      <c r="F36" s="119" t="s">
        <v>21</v>
      </c>
      <c r="G36" s="187">
        <f>765-270-340</f>
        <v>155</v>
      </c>
      <c r="H36" s="221"/>
      <c r="I36" s="200"/>
      <c r="J36" s="46"/>
      <c r="L36" s="257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</row>
    <row r="37" spans="1:180" s="204" customFormat="1">
      <c r="A37" s="216"/>
      <c r="B37" s="220"/>
      <c r="C37" s="238" t="s">
        <v>137</v>
      </c>
      <c r="D37" s="220"/>
      <c r="E37" s="276" t="s">
        <v>606</v>
      </c>
      <c r="F37" s="119"/>
      <c r="G37" s="554"/>
      <c r="H37" s="221"/>
      <c r="I37" s="229"/>
      <c r="J37" s="46"/>
      <c r="K37" s="256"/>
      <c r="L37" s="25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</row>
    <row r="38" spans="1:180" s="204" customFormat="1" ht="57" customHeight="1">
      <c r="A38" s="216">
        <v>11</v>
      </c>
      <c r="B38" s="220"/>
      <c r="C38" s="188"/>
      <c r="D38" s="220"/>
      <c r="E38" s="553" t="s">
        <v>569</v>
      </c>
      <c r="F38" s="119" t="s">
        <v>21</v>
      </c>
      <c r="G38" s="187">
        <v>1433</v>
      </c>
      <c r="H38" s="221"/>
      <c r="I38" s="200"/>
      <c r="J38" s="46"/>
      <c r="K38" s="254"/>
      <c r="L38" s="25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</row>
    <row r="39" spans="1:180">
      <c r="A39" s="216"/>
      <c r="B39" s="220"/>
      <c r="C39" s="238" t="s">
        <v>568</v>
      </c>
      <c r="D39" s="220"/>
      <c r="E39" s="276" t="s">
        <v>636</v>
      </c>
      <c r="F39" s="119"/>
      <c r="G39" s="554"/>
      <c r="H39" s="221"/>
      <c r="I39" s="229"/>
      <c r="J39" s="46"/>
      <c r="K39" s="256"/>
      <c r="L39" s="25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</row>
    <row r="40" spans="1:180" ht="38.25">
      <c r="A40" s="216">
        <v>12</v>
      </c>
      <c r="B40" s="220"/>
      <c r="C40" s="188"/>
      <c r="D40" s="277"/>
      <c r="E40" s="555" t="s">
        <v>822</v>
      </c>
      <c r="F40" s="119" t="s">
        <v>21</v>
      </c>
      <c r="G40" s="187">
        <v>559</v>
      </c>
      <c r="H40" s="221"/>
      <c r="I40" s="200"/>
      <c r="J40" s="46"/>
      <c r="K40" s="262"/>
      <c r="L40" s="257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</row>
    <row r="41" spans="1:180">
      <c r="A41" s="265"/>
      <c r="B41" s="238"/>
      <c r="C41" s="238" t="s">
        <v>105</v>
      </c>
      <c r="D41" s="238"/>
      <c r="E41" s="276" t="s">
        <v>607</v>
      </c>
      <c r="F41" s="119"/>
      <c r="G41" s="556"/>
      <c r="H41" s="266"/>
      <c r="I41" s="557"/>
      <c r="J41" s="46"/>
      <c r="K41" s="256"/>
      <c r="L41" s="257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</row>
    <row r="42" spans="1:180" ht="38.25">
      <c r="A42" s="216">
        <v>13</v>
      </c>
      <c r="B42" s="220"/>
      <c r="C42" s="188"/>
      <c r="D42" s="277"/>
      <c r="E42" s="558" t="s">
        <v>157</v>
      </c>
      <c r="F42" s="119" t="s">
        <v>22</v>
      </c>
      <c r="G42" s="187">
        <v>885</v>
      </c>
      <c r="H42" s="221"/>
      <c r="I42" s="200"/>
      <c r="J42" s="46"/>
      <c r="K42" s="256"/>
      <c r="L42" s="257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</row>
    <row r="43" spans="1:180">
      <c r="A43" s="216"/>
      <c r="B43" s="220"/>
      <c r="C43" s="238" t="s">
        <v>125</v>
      </c>
      <c r="D43" s="277"/>
      <c r="E43" s="276" t="s">
        <v>608</v>
      </c>
      <c r="F43" s="119"/>
      <c r="G43" s="556"/>
      <c r="H43" s="266"/>
      <c r="I43" s="557"/>
      <c r="J43" s="46"/>
      <c r="K43" s="256"/>
      <c r="L43" s="257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</row>
    <row r="44" spans="1:180" ht="32.25" customHeight="1">
      <c r="A44" s="216">
        <v>14</v>
      </c>
      <c r="B44" s="220"/>
      <c r="C44" s="188"/>
      <c r="D44" s="277"/>
      <c r="E44" s="248" t="s">
        <v>259</v>
      </c>
      <c r="F44" s="119" t="s">
        <v>22</v>
      </c>
      <c r="G44" s="244">
        <f>495</f>
        <v>495</v>
      </c>
      <c r="H44" s="221"/>
      <c r="I44" s="200"/>
      <c r="J44" s="46"/>
      <c r="K44" s="256"/>
      <c r="L44" s="257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</row>
    <row r="45" spans="1:180">
      <c r="A45" s="216"/>
      <c r="B45" s="220"/>
      <c r="C45" s="238" t="s">
        <v>138</v>
      </c>
      <c r="D45" s="277"/>
      <c r="E45" s="251" t="s">
        <v>637</v>
      </c>
      <c r="F45" s="119"/>
      <c r="G45" s="559"/>
      <c r="H45" s="266"/>
      <c r="I45" s="557"/>
      <c r="J45" s="46"/>
      <c r="K45" s="256"/>
      <c r="L45" s="257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</row>
    <row r="46" spans="1:180" s="204" customFormat="1" ht="16.5" customHeight="1">
      <c r="A46" s="216">
        <v>15</v>
      </c>
      <c r="B46" s="220"/>
      <c r="C46" s="188"/>
      <c r="D46" s="277"/>
      <c r="E46" s="248" t="s">
        <v>572</v>
      </c>
      <c r="F46" s="119" t="s">
        <v>349</v>
      </c>
      <c r="G46" s="247">
        <v>1</v>
      </c>
      <c r="H46" s="221"/>
      <c r="I46" s="200"/>
      <c r="J46" s="46"/>
      <c r="K46" s="254"/>
      <c r="L46" s="257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</row>
    <row r="47" spans="1:180" s="204" customFormat="1">
      <c r="A47" s="216"/>
      <c r="B47" s="220"/>
      <c r="C47" s="238" t="s">
        <v>571</v>
      </c>
      <c r="D47" s="277"/>
      <c r="E47" s="251"/>
      <c r="F47" s="119"/>
      <c r="G47" s="559"/>
      <c r="H47" s="266"/>
      <c r="I47" s="557"/>
      <c r="J47" s="46"/>
      <c r="K47" s="256"/>
      <c r="L47" s="257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</row>
    <row r="48" spans="1:180" s="12" customFormat="1" ht="13.5" thickBot="1">
      <c r="A48" s="267"/>
      <c r="B48" s="268"/>
      <c r="C48" s="268"/>
      <c r="D48" s="268"/>
      <c r="E48" s="268" t="s">
        <v>57</v>
      </c>
      <c r="F48" s="269" t="s">
        <v>13</v>
      </c>
      <c r="G48" s="269" t="s">
        <v>13</v>
      </c>
      <c r="H48" s="270" t="s">
        <v>13</v>
      </c>
      <c r="I48" s="271">
        <f>SUM(I36:I46)</f>
        <v>0</v>
      </c>
      <c r="J48" s="81"/>
      <c r="K48" s="254"/>
    </row>
    <row r="49" spans="1:12" s="12" customFormat="1" ht="13.5" thickTop="1">
      <c r="A49" s="278"/>
      <c r="B49" s="279"/>
      <c r="C49" s="280"/>
      <c r="D49" s="281" t="s">
        <v>227</v>
      </c>
      <c r="E49" s="282" t="s">
        <v>218</v>
      </c>
      <c r="F49" s="283" t="s">
        <v>13</v>
      </c>
      <c r="G49" s="284" t="s">
        <v>13</v>
      </c>
      <c r="H49" s="285" t="s">
        <v>13</v>
      </c>
      <c r="I49" s="286" t="s">
        <v>13</v>
      </c>
      <c r="J49" s="81"/>
      <c r="K49" s="254"/>
    </row>
    <row r="50" spans="1:12" s="12" customFormat="1" ht="25.5">
      <c r="A50" s="287" t="s">
        <v>823</v>
      </c>
      <c r="B50" s="288"/>
      <c r="C50" s="297"/>
      <c r="D50" s="298"/>
      <c r="E50" s="560" t="s">
        <v>219</v>
      </c>
      <c r="F50" s="308" t="s">
        <v>220</v>
      </c>
      <c r="G50" s="289">
        <v>21</v>
      </c>
      <c r="H50" s="294"/>
      <c r="I50" s="290"/>
      <c r="J50" s="420"/>
      <c r="K50" s="419"/>
    </row>
    <row r="51" spans="1:12" s="12" customFormat="1">
      <c r="A51" s="287"/>
      <c r="B51" s="288"/>
      <c r="C51" s="297" t="s">
        <v>228</v>
      </c>
      <c r="D51" s="291"/>
      <c r="E51" s="292" t="s">
        <v>669</v>
      </c>
      <c r="F51" s="293"/>
      <c r="G51" s="292"/>
      <c r="H51" s="294"/>
      <c r="I51" s="290"/>
      <c r="J51" s="81"/>
      <c r="K51" s="254"/>
    </row>
    <row r="52" spans="1:12" s="12" customFormat="1" ht="25.5">
      <c r="A52" s="287" t="s">
        <v>824</v>
      </c>
      <c r="B52" s="288"/>
      <c r="C52" s="297"/>
      <c r="D52" s="298"/>
      <c r="E52" s="295" t="s">
        <v>221</v>
      </c>
      <c r="F52" s="293" t="s">
        <v>220</v>
      </c>
      <c r="G52" s="296">
        <v>21</v>
      </c>
      <c r="H52" s="294"/>
      <c r="I52" s="290"/>
      <c r="J52" s="420"/>
      <c r="K52" s="419"/>
    </row>
    <row r="53" spans="1:12" s="12" customFormat="1">
      <c r="A53" s="287"/>
      <c r="B53" s="288"/>
      <c r="C53" s="297" t="s">
        <v>229</v>
      </c>
      <c r="D53" s="291"/>
      <c r="E53" s="292" t="s">
        <v>669</v>
      </c>
      <c r="F53" s="293"/>
      <c r="G53" s="292"/>
      <c r="H53" s="294"/>
      <c r="I53" s="290"/>
      <c r="J53" s="81"/>
      <c r="K53" s="254"/>
    </row>
    <row r="54" spans="1:12" s="12" customFormat="1" ht="25.5">
      <c r="A54" s="287" t="s">
        <v>825</v>
      </c>
      <c r="B54" s="288"/>
      <c r="C54" s="297"/>
      <c r="D54" s="298"/>
      <c r="E54" s="295" t="s">
        <v>222</v>
      </c>
      <c r="F54" s="293" t="s">
        <v>220</v>
      </c>
      <c r="G54" s="296">
        <v>16</v>
      </c>
      <c r="H54" s="294"/>
      <c r="I54" s="290"/>
      <c r="J54" s="420"/>
      <c r="K54" s="419"/>
    </row>
    <row r="55" spans="1:12" s="12" customFormat="1">
      <c r="A55" s="287"/>
      <c r="B55" s="288"/>
      <c r="C55" s="297" t="s">
        <v>230</v>
      </c>
      <c r="D55" s="291"/>
      <c r="E55" s="292" t="s">
        <v>670</v>
      </c>
      <c r="F55" s="293"/>
      <c r="G55" s="292"/>
      <c r="H55" s="294"/>
      <c r="I55" s="290"/>
      <c r="J55" s="81"/>
      <c r="K55" s="254"/>
    </row>
    <row r="56" spans="1:12" s="204" customFormat="1" ht="38.25">
      <c r="A56" s="287" t="s">
        <v>826</v>
      </c>
      <c r="B56" s="288"/>
      <c r="C56" s="297"/>
      <c r="D56" s="298"/>
      <c r="E56" s="295" t="s">
        <v>223</v>
      </c>
      <c r="F56" s="293" t="s">
        <v>220</v>
      </c>
      <c r="G56" s="296">
        <v>37</v>
      </c>
      <c r="H56" s="294"/>
      <c r="I56" s="290"/>
      <c r="J56" s="420"/>
      <c r="K56" s="419"/>
      <c r="L56" s="12"/>
    </row>
    <row r="57" spans="1:12" s="204" customFormat="1">
      <c r="A57" s="287"/>
      <c r="B57" s="288"/>
      <c r="C57" s="297" t="s">
        <v>231</v>
      </c>
      <c r="D57" s="291"/>
      <c r="E57" s="292" t="s">
        <v>671</v>
      </c>
      <c r="F57" s="293"/>
      <c r="G57" s="292"/>
      <c r="H57" s="294"/>
      <c r="I57" s="290"/>
      <c r="J57" s="205"/>
      <c r="K57" s="254"/>
      <c r="L57" s="12"/>
    </row>
    <row r="58" spans="1:12" s="204" customFormat="1">
      <c r="A58" s="287" t="s">
        <v>827</v>
      </c>
      <c r="B58" s="288"/>
      <c r="C58" s="297"/>
      <c r="D58" s="298"/>
      <c r="E58" s="295" t="s">
        <v>224</v>
      </c>
      <c r="F58" s="293" t="s">
        <v>12</v>
      </c>
      <c r="G58" s="299">
        <v>2</v>
      </c>
      <c r="H58" s="294"/>
      <c r="I58" s="290"/>
      <c r="J58" s="420"/>
      <c r="K58" s="419"/>
      <c r="L58" s="12"/>
    </row>
    <row r="59" spans="1:12" s="12" customFormat="1">
      <c r="A59" s="300"/>
      <c r="B59" s="288"/>
      <c r="C59" s="297" t="s">
        <v>232</v>
      </c>
      <c r="D59" s="291"/>
      <c r="E59" s="301" t="s">
        <v>672</v>
      </c>
      <c r="F59" s="293"/>
      <c r="G59" s="292"/>
      <c r="H59" s="289"/>
      <c r="I59" s="290"/>
      <c r="J59" s="81"/>
      <c r="K59" s="254"/>
    </row>
    <row r="60" spans="1:12" s="12" customFormat="1">
      <c r="A60" s="287" t="s">
        <v>828</v>
      </c>
      <c r="B60" s="288"/>
      <c r="C60" s="297"/>
      <c r="D60" s="298"/>
      <c r="E60" s="295" t="s">
        <v>225</v>
      </c>
      <c r="F60" s="293" t="s">
        <v>12</v>
      </c>
      <c r="G60" s="299">
        <v>2</v>
      </c>
      <c r="H60" s="294"/>
      <c r="I60" s="290"/>
      <c r="J60" s="420"/>
      <c r="K60" s="419"/>
    </row>
    <row r="61" spans="1:12" s="12" customFormat="1">
      <c r="A61" s="287"/>
      <c r="B61" s="288"/>
      <c r="C61" s="297" t="s">
        <v>233</v>
      </c>
      <c r="D61" s="291"/>
      <c r="E61" s="301" t="s">
        <v>672</v>
      </c>
      <c r="F61" s="293"/>
      <c r="G61" s="292"/>
      <c r="H61" s="294"/>
      <c r="I61" s="290"/>
      <c r="J61" s="81"/>
      <c r="K61" s="254"/>
    </row>
    <row r="62" spans="1:12" s="12" customFormat="1" ht="13.5" thickBot="1">
      <c r="A62" s="421"/>
      <c r="B62" s="422"/>
      <c r="C62" s="422"/>
      <c r="D62" s="422"/>
      <c r="E62" s="422" t="s">
        <v>226</v>
      </c>
      <c r="F62" s="423" t="s">
        <v>13</v>
      </c>
      <c r="G62" s="423" t="s">
        <v>13</v>
      </c>
      <c r="H62" s="424" t="s">
        <v>13</v>
      </c>
      <c r="I62" s="425">
        <f>SUM(I50:I61)</f>
        <v>0</v>
      </c>
      <c r="J62" s="81"/>
      <c r="K62" s="254"/>
    </row>
    <row r="63" spans="1:12" s="236" customFormat="1" ht="13.5" thickTop="1">
      <c r="A63" s="278"/>
      <c r="B63" s="279"/>
      <c r="C63" s="280"/>
      <c r="D63" s="281" t="s">
        <v>384</v>
      </c>
      <c r="E63" s="282" t="s">
        <v>385</v>
      </c>
      <c r="F63" s="279" t="s">
        <v>13</v>
      </c>
      <c r="G63" s="357" t="s">
        <v>13</v>
      </c>
      <c r="H63" s="358" t="s">
        <v>13</v>
      </c>
      <c r="I63" s="286" t="s">
        <v>13</v>
      </c>
      <c r="K63" s="255"/>
    </row>
    <row r="64" spans="1:12" s="236" customFormat="1">
      <c r="A64" s="359"/>
      <c r="B64" s="360"/>
      <c r="C64" s="361"/>
      <c r="D64" s="362"/>
      <c r="E64" s="363" t="s">
        <v>624</v>
      </c>
      <c r="F64" s="364"/>
      <c r="G64" s="365"/>
      <c r="H64" s="366"/>
      <c r="I64" s="367"/>
      <c r="K64" s="255"/>
    </row>
    <row r="65" spans="1:11" s="236" customFormat="1">
      <c r="A65" s="287" t="s">
        <v>829</v>
      </c>
      <c r="B65" s="288"/>
      <c r="C65" s="288"/>
      <c r="D65" s="291"/>
      <c r="E65" s="307" t="s">
        <v>386</v>
      </c>
      <c r="F65" s="308" t="s">
        <v>349</v>
      </c>
      <c r="G65" s="299">
        <v>1</v>
      </c>
      <c r="H65" s="294"/>
      <c r="I65" s="290"/>
      <c r="K65" s="255"/>
    </row>
    <row r="66" spans="1:11" s="236" customFormat="1">
      <c r="A66" s="287"/>
      <c r="B66" s="308"/>
      <c r="C66" s="309" t="s">
        <v>316</v>
      </c>
      <c r="D66" s="310"/>
      <c r="E66" s="249" t="s">
        <v>626</v>
      </c>
      <c r="F66" s="311"/>
      <c r="G66" s="296"/>
      <c r="H66" s="294"/>
      <c r="I66" s="290"/>
      <c r="K66" s="255"/>
    </row>
    <row r="67" spans="1:11" s="236" customFormat="1">
      <c r="A67" s="287" t="s">
        <v>830</v>
      </c>
      <c r="B67" s="288"/>
      <c r="C67" s="288"/>
      <c r="D67" s="291"/>
      <c r="E67" s="307" t="s">
        <v>387</v>
      </c>
      <c r="F67" s="308" t="s">
        <v>349</v>
      </c>
      <c r="G67" s="299">
        <v>1</v>
      </c>
      <c r="H67" s="294"/>
      <c r="I67" s="290"/>
      <c r="K67" s="255"/>
    </row>
    <row r="68" spans="1:11" s="236" customFormat="1">
      <c r="A68" s="287"/>
      <c r="B68" s="308"/>
      <c r="C68" s="309" t="s">
        <v>317</v>
      </c>
      <c r="D68" s="310"/>
      <c r="E68" s="249" t="s">
        <v>626</v>
      </c>
      <c r="F68" s="311"/>
      <c r="G68" s="309"/>
      <c r="H68" s="294"/>
      <c r="I68" s="290"/>
      <c r="K68" s="255"/>
    </row>
    <row r="69" spans="1:11" s="236" customFormat="1">
      <c r="A69" s="287" t="s">
        <v>831</v>
      </c>
      <c r="B69" s="288"/>
      <c r="C69" s="288"/>
      <c r="D69" s="291"/>
      <c r="E69" s="307" t="s">
        <v>388</v>
      </c>
      <c r="F69" s="308" t="s">
        <v>349</v>
      </c>
      <c r="G69" s="299">
        <v>2</v>
      </c>
      <c r="H69" s="294"/>
      <c r="I69" s="290"/>
      <c r="K69" s="255"/>
    </row>
    <row r="70" spans="1:11" s="236" customFormat="1">
      <c r="A70" s="287"/>
      <c r="B70" s="308"/>
      <c r="C70" s="309" t="s">
        <v>318</v>
      </c>
      <c r="D70" s="310"/>
      <c r="E70" s="249" t="s">
        <v>633</v>
      </c>
      <c r="F70" s="311"/>
      <c r="G70" s="309"/>
      <c r="H70" s="294"/>
      <c r="I70" s="290"/>
      <c r="K70" s="255"/>
    </row>
    <row r="71" spans="1:11" s="236" customFormat="1" ht="38.25">
      <c r="A71" s="287" t="s">
        <v>832</v>
      </c>
      <c r="B71" s="288"/>
      <c r="C71" s="288"/>
      <c r="D71" s="291"/>
      <c r="E71" s="307" t="s">
        <v>389</v>
      </c>
      <c r="F71" s="308" t="s">
        <v>220</v>
      </c>
      <c r="G71" s="296">
        <v>162.4</v>
      </c>
      <c r="H71" s="294"/>
      <c r="I71" s="290"/>
      <c r="K71" s="255"/>
    </row>
    <row r="72" spans="1:11" s="236" customFormat="1">
      <c r="A72" s="287"/>
      <c r="B72" s="308"/>
      <c r="C72" s="309" t="s">
        <v>319</v>
      </c>
      <c r="D72" s="310"/>
      <c r="E72" s="249" t="s">
        <v>627</v>
      </c>
      <c r="F72" s="311"/>
      <c r="G72" s="309"/>
      <c r="H72" s="294"/>
      <c r="I72" s="290"/>
      <c r="K72" s="255"/>
    </row>
    <row r="73" spans="1:11" s="236" customFormat="1" ht="25.5">
      <c r="A73" s="287" t="s">
        <v>833</v>
      </c>
      <c r="B73" s="288"/>
      <c r="C73" s="288"/>
      <c r="D73" s="291"/>
      <c r="E73" s="307" t="s">
        <v>390</v>
      </c>
      <c r="F73" s="308" t="s">
        <v>220</v>
      </c>
      <c r="G73" s="296">
        <v>40.6</v>
      </c>
      <c r="H73" s="294"/>
      <c r="I73" s="290"/>
      <c r="K73" s="255"/>
    </row>
    <row r="74" spans="1:11" s="236" customFormat="1">
      <c r="A74" s="287"/>
      <c r="B74" s="308"/>
      <c r="C74" s="309" t="s">
        <v>320</v>
      </c>
      <c r="D74" s="310"/>
      <c r="E74" s="249" t="s">
        <v>634</v>
      </c>
      <c r="F74" s="311"/>
      <c r="G74" s="309"/>
      <c r="H74" s="294"/>
      <c r="I74" s="290"/>
      <c r="K74" s="255"/>
    </row>
    <row r="75" spans="1:11" s="236" customFormat="1" ht="25.5">
      <c r="A75" s="287" t="s">
        <v>834</v>
      </c>
      <c r="B75" s="288"/>
      <c r="C75" s="288"/>
      <c r="D75" s="291"/>
      <c r="E75" s="307" t="s">
        <v>391</v>
      </c>
      <c r="F75" s="308" t="s">
        <v>348</v>
      </c>
      <c r="G75" s="299">
        <v>203</v>
      </c>
      <c r="H75" s="294"/>
      <c r="I75" s="290"/>
      <c r="K75" s="255"/>
    </row>
    <row r="76" spans="1:11" s="236" customFormat="1">
      <c r="A76" s="287"/>
      <c r="B76" s="308"/>
      <c r="C76" s="309" t="s">
        <v>321</v>
      </c>
      <c r="D76" s="310"/>
      <c r="E76" s="249" t="s">
        <v>628</v>
      </c>
      <c r="F76" s="311"/>
      <c r="G76" s="309"/>
      <c r="H76" s="294"/>
      <c r="I76" s="290"/>
      <c r="K76" s="255"/>
    </row>
    <row r="77" spans="1:11" s="236" customFormat="1" ht="38.25">
      <c r="A77" s="287" t="s">
        <v>835</v>
      </c>
      <c r="B77" s="288"/>
      <c r="C77" s="288"/>
      <c r="D77" s="291"/>
      <c r="E77" s="307" t="s">
        <v>392</v>
      </c>
      <c r="F77" s="308" t="s">
        <v>220</v>
      </c>
      <c r="G77" s="296">
        <v>135.19999999999999</v>
      </c>
      <c r="H77" s="294"/>
      <c r="I77" s="290"/>
      <c r="K77" s="255"/>
    </row>
    <row r="78" spans="1:11" s="236" customFormat="1">
      <c r="A78" s="287"/>
      <c r="B78" s="308"/>
      <c r="C78" s="309" t="s">
        <v>393</v>
      </c>
      <c r="D78" s="310"/>
      <c r="E78" s="249" t="s">
        <v>629</v>
      </c>
      <c r="F78" s="311"/>
      <c r="G78" s="309"/>
      <c r="H78" s="294"/>
      <c r="I78" s="290"/>
      <c r="K78" s="255"/>
    </row>
    <row r="79" spans="1:11" s="236" customFormat="1" ht="25.5">
      <c r="A79" s="287" t="s">
        <v>836</v>
      </c>
      <c r="B79" s="288"/>
      <c r="C79" s="288"/>
      <c r="D79" s="291"/>
      <c r="E79" s="307" t="s">
        <v>394</v>
      </c>
      <c r="F79" s="308" t="s">
        <v>220</v>
      </c>
      <c r="G79" s="296">
        <v>33.799999999999997</v>
      </c>
      <c r="H79" s="294"/>
      <c r="I79" s="290"/>
      <c r="K79" s="255"/>
    </row>
    <row r="80" spans="1:11" s="236" customFormat="1">
      <c r="A80" s="287"/>
      <c r="B80" s="308"/>
      <c r="C80" s="309" t="s">
        <v>270</v>
      </c>
      <c r="D80" s="310"/>
      <c r="E80" s="249" t="s">
        <v>635</v>
      </c>
      <c r="F80" s="311"/>
      <c r="G80" s="309"/>
      <c r="H80" s="294"/>
      <c r="I80" s="290"/>
      <c r="K80" s="255"/>
    </row>
    <row r="81" spans="1:11" s="236" customFormat="1" ht="25.5">
      <c r="A81" s="287" t="s">
        <v>837</v>
      </c>
      <c r="B81" s="288"/>
      <c r="C81" s="288"/>
      <c r="D81" s="291"/>
      <c r="E81" s="307" t="s">
        <v>395</v>
      </c>
      <c r="F81" s="308" t="s">
        <v>220</v>
      </c>
      <c r="G81" s="296">
        <v>116</v>
      </c>
      <c r="H81" s="294"/>
      <c r="I81" s="290"/>
      <c r="K81" s="255"/>
    </row>
    <row r="82" spans="1:11" s="236" customFormat="1">
      <c r="A82" s="287"/>
      <c r="B82" s="308"/>
      <c r="C82" s="309" t="s">
        <v>271</v>
      </c>
      <c r="D82" s="310"/>
      <c r="E82" s="249" t="s">
        <v>630</v>
      </c>
      <c r="F82" s="311"/>
      <c r="G82" s="309"/>
      <c r="H82" s="294"/>
      <c r="I82" s="290"/>
      <c r="K82" s="255"/>
    </row>
    <row r="83" spans="1:11" s="236" customFormat="1" ht="25.5">
      <c r="A83" s="287" t="s">
        <v>838</v>
      </c>
      <c r="B83" s="288"/>
      <c r="C83" s="288"/>
      <c r="D83" s="291"/>
      <c r="E83" s="307" t="s">
        <v>396</v>
      </c>
      <c r="F83" s="308" t="s">
        <v>397</v>
      </c>
      <c r="G83" s="356">
        <v>5.8999999999999997E-2</v>
      </c>
      <c r="H83" s="294"/>
      <c r="I83" s="290"/>
      <c r="K83" s="255"/>
    </row>
    <row r="84" spans="1:11" s="236" customFormat="1">
      <c r="A84" s="287"/>
      <c r="B84" s="308"/>
      <c r="C84" s="309" t="s">
        <v>274</v>
      </c>
      <c r="D84" s="310"/>
      <c r="E84" s="312" t="s">
        <v>631</v>
      </c>
      <c r="F84" s="311"/>
      <c r="G84" s="313"/>
      <c r="H84" s="294"/>
      <c r="I84" s="302"/>
      <c r="K84" s="255"/>
    </row>
    <row r="85" spans="1:11" s="236" customFormat="1">
      <c r="A85" s="359"/>
      <c r="B85" s="360"/>
      <c r="C85" s="361"/>
      <c r="D85" s="362"/>
      <c r="E85" s="368" t="s">
        <v>650</v>
      </c>
      <c r="F85" s="360" t="s">
        <v>13</v>
      </c>
      <c r="G85" s="369" t="s">
        <v>13</v>
      </c>
      <c r="H85" s="370" t="s">
        <v>13</v>
      </c>
      <c r="I85" s="367">
        <f>SUM(I65:I83)</f>
        <v>0</v>
      </c>
      <c r="K85" s="255"/>
    </row>
    <row r="86" spans="1:11" s="236" customFormat="1">
      <c r="A86" s="359"/>
      <c r="B86" s="360"/>
      <c r="C86" s="361"/>
      <c r="D86" s="362"/>
      <c r="E86" s="363" t="s">
        <v>625</v>
      </c>
      <c r="F86" s="364"/>
      <c r="G86" s="365"/>
      <c r="H86" s="366"/>
      <c r="I86" s="367"/>
      <c r="K86" s="255"/>
    </row>
    <row r="87" spans="1:11" s="236" customFormat="1">
      <c r="A87" s="287" t="s">
        <v>839</v>
      </c>
      <c r="B87" s="288"/>
      <c r="C87" s="288"/>
      <c r="D87" s="291"/>
      <c r="E87" s="307" t="s">
        <v>398</v>
      </c>
      <c r="F87" s="308" t="s">
        <v>12</v>
      </c>
      <c r="G87" s="299">
        <v>1</v>
      </c>
      <c r="H87" s="294"/>
      <c r="I87" s="290"/>
      <c r="K87" s="255"/>
    </row>
    <row r="88" spans="1:11" s="236" customFormat="1">
      <c r="A88" s="287"/>
      <c r="B88" s="308"/>
      <c r="C88" s="309" t="s">
        <v>276</v>
      </c>
      <c r="D88" s="310"/>
      <c r="E88" s="249" t="s">
        <v>632</v>
      </c>
      <c r="F88" s="311"/>
      <c r="G88" s="309"/>
      <c r="H88" s="294"/>
      <c r="I88" s="302"/>
      <c r="K88" s="255"/>
    </row>
    <row r="89" spans="1:11" s="236" customFormat="1">
      <c r="A89" s="287" t="s">
        <v>840</v>
      </c>
      <c r="B89" s="288"/>
      <c r="C89" s="288"/>
      <c r="D89" s="291"/>
      <c r="E89" s="307" t="s">
        <v>399</v>
      </c>
      <c r="F89" s="308" t="s">
        <v>12</v>
      </c>
      <c r="G89" s="299">
        <v>1</v>
      </c>
      <c r="H89" s="294"/>
      <c r="I89" s="290"/>
      <c r="K89" s="255"/>
    </row>
    <row r="90" spans="1:11" s="236" customFormat="1">
      <c r="A90" s="287"/>
      <c r="B90" s="308"/>
      <c r="C90" s="309" t="s">
        <v>278</v>
      </c>
      <c r="D90" s="310"/>
      <c r="E90" s="249" t="s">
        <v>638</v>
      </c>
      <c r="F90" s="311"/>
      <c r="G90" s="309"/>
      <c r="H90" s="294"/>
      <c r="I90" s="302"/>
      <c r="K90" s="255"/>
    </row>
    <row r="91" spans="1:11" s="236" customFormat="1">
      <c r="A91" s="359"/>
      <c r="B91" s="360"/>
      <c r="C91" s="361"/>
      <c r="D91" s="362"/>
      <c r="E91" s="368" t="s">
        <v>651</v>
      </c>
      <c r="F91" s="360" t="s">
        <v>13</v>
      </c>
      <c r="G91" s="369" t="s">
        <v>13</v>
      </c>
      <c r="H91" s="370" t="s">
        <v>13</v>
      </c>
      <c r="I91" s="367">
        <f>SUM(I87:I89)</f>
        <v>0</v>
      </c>
      <c r="K91" s="255"/>
    </row>
    <row r="92" spans="1:11" s="236" customFormat="1">
      <c r="A92" s="359"/>
      <c r="B92" s="360"/>
      <c r="C92" s="361"/>
      <c r="D92" s="362"/>
      <c r="E92" s="363" t="s">
        <v>639</v>
      </c>
      <c r="F92" s="364"/>
      <c r="G92" s="365"/>
      <c r="H92" s="366"/>
      <c r="I92" s="367"/>
      <c r="K92" s="255"/>
    </row>
    <row r="93" spans="1:11" s="236" customFormat="1" ht="25.5">
      <c r="A93" s="287" t="s">
        <v>841</v>
      </c>
      <c r="B93" s="288"/>
      <c r="C93" s="288"/>
      <c r="D93" s="291"/>
      <c r="E93" s="307" t="s">
        <v>401</v>
      </c>
      <c r="F93" s="308" t="s">
        <v>349</v>
      </c>
      <c r="G93" s="299">
        <v>1</v>
      </c>
      <c r="H93" s="294"/>
      <c r="I93" s="290"/>
      <c r="K93" s="255"/>
    </row>
    <row r="94" spans="1:11" s="236" customFormat="1">
      <c r="A94" s="287"/>
      <c r="B94" s="308"/>
      <c r="C94" s="309" t="s">
        <v>400</v>
      </c>
      <c r="D94" s="310"/>
      <c r="E94" s="249" t="s">
        <v>626</v>
      </c>
      <c r="F94" s="311"/>
      <c r="G94" s="309"/>
      <c r="H94" s="294"/>
      <c r="I94" s="302"/>
      <c r="K94" s="255"/>
    </row>
    <row r="95" spans="1:11" s="236" customFormat="1" ht="25.5">
      <c r="A95" s="287" t="s">
        <v>842</v>
      </c>
      <c r="B95" s="288"/>
      <c r="C95" s="288"/>
      <c r="D95" s="291"/>
      <c r="E95" s="307" t="s">
        <v>402</v>
      </c>
      <c r="F95" s="308" t="s">
        <v>220</v>
      </c>
      <c r="G95" s="296">
        <v>20</v>
      </c>
      <c r="H95" s="294"/>
      <c r="I95" s="290"/>
      <c r="K95" s="255"/>
    </row>
    <row r="96" spans="1:11" s="236" customFormat="1">
      <c r="A96" s="287"/>
      <c r="B96" s="308"/>
      <c r="C96" s="309" t="s">
        <v>282</v>
      </c>
      <c r="D96" s="310"/>
      <c r="E96" s="249" t="s">
        <v>640</v>
      </c>
      <c r="F96" s="311"/>
      <c r="G96" s="309"/>
      <c r="H96" s="294"/>
      <c r="I96" s="302"/>
      <c r="K96" s="255"/>
    </row>
    <row r="97" spans="1:11" s="236" customFormat="1">
      <c r="A97" s="359"/>
      <c r="B97" s="360"/>
      <c r="C97" s="361"/>
      <c r="D97" s="362"/>
      <c r="E97" s="368" t="s">
        <v>652</v>
      </c>
      <c r="F97" s="360" t="s">
        <v>13</v>
      </c>
      <c r="G97" s="369" t="s">
        <v>13</v>
      </c>
      <c r="H97" s="370" t="s">
        <v>13</v>
      </c>
      <c r="I97" s="367">
        <f>SUM(I93:I95)</f>
        <v>0</v>
      </c>
      <c r="K97" s="255"/>
    </row>
    <row r="98" spans="1:11" s="236" customFormat="1" ht="30" customHeight="1">
      <c r="A98" s="359"/>
      <c r="B98" s="360"/>
      <c r="C98" s="361"/>
      <c r="D98" s="362"/>
      <c r="E98" s="363" t="s">
        <v>644</v>
      </c>
      <c r="F98" s="364"/>
      <c r="G98" s="365"/>
      <c r="H98" s="366"/>
      <c r="I98" s="367"/>
      <c r="K98" s="255"/>
    </row>
    <row r="99" spans="1:11" s="236" customFormat="1" ht="25.5">
      <c r="A99" s="287" t="s">
        <v>843</v>
      </c>
      <c r="B99" s="288"/>
      <c r="C99" s="288"/>
      <c r="D99" s="291"/>
      <c r="E99" s="307" t="s">
        <v>403</v>
      </c>
      <c r="F99" s="308" t="s">
        <v>220</v>
      </c>
      <c r="G99" s="296">
        <v>234</v>
      </c>
      <c r="H99" s="294"/>
      <c r="I99" s="290"/>
      <c r="K99" s="255"/>
    </row>
    <row r="100" spans="1:11" s="236" customFormat="1">
      <c r="A100" s="287"/>
      <c r="B100" s="308"/>
      <c r="C100" s="309" t="s">
        <v>284</v>
      </c>
      <c r="D100" s="310"/>
      <c r="E100" s="249" t="s">
        <v>641</v>
      </c>
      <c r="F100" s="311"/>
      <c r="G100" s="296"/>
      <c r="H100" s="294"/>
      <c r="I100" s="302"/>
      <c r="K100" s="255"/>
    </row>
    <row r="101" spans="1:11" s="236" customFormat="1">
      <c r="A101" s="287" t="s">
        <v>844</v>
      </c>
      <c r="B101" s="288"/>
      <c r="C101" s="288"/>
      <c r="D101" s="291"/>
      <c r="E101" s="307" t="s">
        <v>404</v>
      </c>
      <c r="F101" s="308" t="s">
        <v>220</v>
      </c>
      <c r="G101" s="296">
        <v>78</v>
      </c>
      <c r="H101" s="294"/>
      <c r="I101" s="290"/>
      <c r="K101" s="255"/>
    </row>
    <row r="102" spans="1:11" s="236" customFormat="1">
      <c r="A102" s="287"/>
      <c r="B102" s="308"/>
      <c r="C102" s="309" t="s">
        <v>286</v>
      </c>
      <c r="D102" s="310"/>
      <c r="E102" s="249" t="s">
        <v>642</v>
      </c>
      <c r="F102" s="311"/>
      <c r="G102" s="296"/>
      <c r="H102" s="294"/>
      <c r="I102" s="302"/>
      <c r="K102" s="255"/>
    </row>
    <row r="103" spans="1:11" s="236" customFormat="1">
      <c r="A103" s="287" t="s">
        <v>845</v>
      </c>
      <c r="B103" s="288"/>
      <c r="C103" s="288"/>
      <c r="D103" s="291"/>
      <c r="E103" s="307" t="s">
        <v>405</v>
      </c>
      <c r="F103" s="308" t="s">
        <v>220</v>
      </c>
      <c r="G103" s="296">
        <v>156</v>
      </c>
      <c r="H103" s="294"/>
      <c r="I103" s="290"/>
      <c r="K103" s="255"/>
    </row>
    <row r="104" spans="1:11" s="236" customFormat="1">
      <c r="A104" s="287"/>
      <c r="B104" s="308"/>
      <c r="C104" s="309" t="s">
        <v>288</v>
      </c>
      <c r="D104" s="310"/>
      <c r="E104" s="249" t="s">
        <v>643</v>
      </c>
      <c r="F104" s="311"/>
      <c r="G104" s="296"/>
      <c r="H104" s="294"/>
      <c r="I104" s="302"/>
      <c r="K104" s="255"/>
    </row>
    <row r="105" spans="1:11" s="236" customFormat="1" ht="25.5">
      <c r="A105" s="287" t="s">
        <v>846</v>
      </c>
      <c r="B105" s="288"/>
      <c r="C105" s="288"/>
      <c r="D105" s="291"/>
      <c r="E105" s="307" t="s">
        <v>406</v>
      </c>
      <c r="F105" s="308" t="s">
        <v>349</v>
      </c>
      <c r="G105" s="299">
        <v>18</v>
      </c>
      <c r="H105" s="294"/>
      <c r="I105" s="290"/>
      <c r="K105" s="255"/>
    </row>
    <row r="106" spans="1:11" s="236" customFormat="1">
      <c r="A106" s="287"/>
      <c r="B106" s="308"/>
      <c r="C106" s="309" t="s">
        <v>290</v>
      </c>
      <c r="D106" s="310"/>
      <c r="E106" s="249" t="s">
        <v>645</v>
      </c>
      <c r="F106" s="311"/>
      <c r="G106" s="309"/>
      <c r="H106" s="294"/>
      <c r="I106" s="302"/>
      <c r="K106" s="255"/>
    </row>
    <row r="107" spans="1:11" s="236" customFormat="1" ht="25.5">
      <c r="A107" s="287" t="s">
        <v>847</v>
      </c>
      <c r="B107" s="288"/>
      <c r="C107" s="288"/>
      <c r="D107" s="291"/>
      <c r="E107" s="307" t="s">
        <v>407</v>
      </c>
      <c r="F107" s="308" t="s">
        <v>220</v>
      </c>
      <c r="G107" s="296">
        <v>234</v>
      </c>
      <c r="H107" s="294"/>
      <c r="I107" s="290"/>
      <c r="K107" s="255"/>
    </row>
    <row r="108" spans="1:11" s="236" customFormat="1">
      <c r="A108" s="287"/>
      <c r="B108" s="308"/>
      <c r="C108" s="309" t="s">
        <v>291</v>
      </c>
      <c r="D108" s="310"/>
      <c r="E108" s="249" t="s">
        <v>641</v>
      </c>
      <c r="F108" s="311"/>
      <c r="G108" s="309"/>
      <c r="H108" s="294"/>
      <c r="I108" s="302"/>
      <c r="K108" s="255"/>
    </row>
    <row r="109" spans="1:11" s="236" customFormat="1">
      <c r="A109" s="287" t="s">
        <v>848</v>
      </c>
      <c r="B109" s="288"/>
      <c r="C109" s="288"/>
      <c r="D109" s="291"/>
      <c r="E109" s="307" t="s">
        <v>408</v>
      </c>
      <c r="F109" s="308" t="s">
        <v>220</v>
      </c>
      <c r="G109" s="296">
        <v>64</v>
      </c>
      <c r="H109" s="294"/>
      <c r="I109" s="290"/>
      <c r="K109" s="255"/>
    </row>
    <row r="110" spans="1:11" s="236" customFormat="1">
      <c r="A110" s="287"/>
      <c r="B110" s="308"/>
      <c r="C110" s="309" t="s">
        <v>293</v>
      </c>
      <c r="D110" s="310"/>
      <c r="E110" s="249" t="s">
        <v>646</v>
      </c>
      <c r="F110" s="311"/>
      <c r="G110" s="309"/>
      <c r="H110" s="294"/>
      <c r="I110" s="302"/>
      <c r="K110" s="255"/>
    </row>
    <row r="111" spans="1:11" s="236" customFormat="1">
      <c r="A111" s="287" t="s">
        <v>849</v>
      </c>
      <c r="B111" s="288"/>
      <c r="C111" s="288"/>
      <c r="D111" s="291"/>
      <c r="E111" s="307" t="s">
        <v>409</v>
      </c>
      <c r="F111" s="308" t="s">
        <v>220</v>
      </c>
      <c r="G111" s="296">
        <v>23</v>
      </c>
      <c r="H111" s="294"/>
      <c r="I111" s="290"/>
      <c r="K111" s="255"/>
    </row>
    <row r="112" spans="1:11" s="236" customFormat="1">
      <c r="A112" s="287"/>
      <c r="B112" s="308"/>
      <c r="C112" s="309" t="s">
        <v>295</v>
      </c>
      <c r="D112" s="310"/>
      <c r="E112" s="249" t="s">
        <v>647</v>
      </c>
      <c r="F112" s="311"/>
      <c r="G112" s="309"/>
      <c r="H112" s="294"/>
      <c r="I112" s="302"/>
      <c r="K112" s="255"/>
    </row>
    <row r="113" spans="1:11" s="236" customFormat="1">
      <c r="A113" s="287" t="s">
        <v>850</v>
      </c>
      <c r="B113" s="288"/>
      <c r="C113" s="288"/>
      <c r="D113" s="291"/>
      <c r="E113" s="307" t="s">
        <v>410</v>
      </c>
      <c r="F113" s="308" t="s">
        <v>220</v>
      </c>
      <c r="G113" s="296">
        <v>69</v>
      </c>
      <c r="H113" s="294"/>
      <c r="I113" s="290"/>
      <c r="K113" s="255"/>
    </row>
    <row r="114" spans="1:11" s="236" customFormat="1">
      <c r="A114" s="287"/>
      <c r="B114" s="308"/>
      <c r="C114" s="309" t="s">
        <v>297</v>
      </c>
      <c r="D114" s="310"/>
      <c r="E114" s="249" t="s">
        <v>649</v>
      </c>
      <c r="F114" s="311"/>
      <c r="G114" s="309"/>
      <c r="H114" s="294"/>
      <c r="I114" s="302"/>
      <c r="K114" s="255"/>
    </row>
    <row r="115" spans="1:11" s="236" customFormat="1" ht="38.25">
      <c r="A115" s="287" t="s">
        <v>851</v>
      </c>
      <c r="B115" s="288"/>
      <c r="C115" s="288"/>
      <c r="D115" s="291"/>
      <c r="E115" s="307" t="s">
        <v>411</v>
      </c>
      <c r="F115" s="308" t="s">
        <v>220</v>
      </c>
      <c r="G115" s="296">
        <v>19</v>
      </c>
      <c r="H115" s="294"/>
      <c r="I115" s="290"/>
      <c r="K115" s="255"/>
    </row>
    <row r="116" spans="1:11" s="236" customFormat="1">
      <c r="A116" s="287"/>
      <c r="B116" s="308"/>
      <c r="C116" s="309" t="s">
        <v>228</v>
      </c>
      <c r="D116" s="310"/>
      <c r="E116" s="249" t="s">
        <v>648</v>
      </c>
      <c r="F116" s="311"/>
      <c r="G116" s="309"/>
      <c r="H116" s="294"/>
      <c r="I116" s="302"/>
      <c r="K116" s="255"/>
    </row>
    <row r="117" spans="1:11" s="236" customFormat="1" ht="25.5">
      <c r="A117" s="287" t="s">
        <v>852</v>
      </c>
      <c r="B117" s="288"/>
      <c r="C117" s="288"/>
      <c r="D117" s="291"/>
      <c r="E117" s="307" t="s">
        <v>412</v>
      </c>
      <c r="F117" s="308" t="s">
        <v>220</v>
      </c>
      <c r="G117" s="296">
        <v>85</v>
      </c>
      <c r="H117" s="294"/>
      <c r="I117" s="290"/>
      <c r="K117" s="255"/>
    </row>
    <row r="118" spans="1:11" s="236" customFormat="1">
      <c r="A118" s="287"/>
      <c r="B118" s="308"/>
      <c r="C118" s="309" t="s">
        <v>229</v>
      </c>
      <c r="D118" s="310"/>
      <c r="E118" s="249" t="s">
        <v>653</v>
      </c>
      <c r="F118" s="311"/>
      <c r="G118" s="309"/>
      <c r="H118" s="294"/>
      <c r="I118" s="302"/>
      <c r="K118" s="255"/>
    </row>
    <row r="119" spans="1:11" s="236" customFormat="1" ht="38.25">
      <c r="A119" s="287" t="s">
        <v>853</v>
      </c>
      <c r="B119" s="288"/>
      <c r="C119" s="288"/>
      <c r="D119" s="291"/>
      <c r="E119" s="307" t="s">
        <v>413</v>
      </c>
      <c r="F119" s="308" t="s">
        <v>220</v>
      </c>
      <c r="G119" s="296">
        <v>130</v>
      </c>
      <c r="H119" s="294"/>
      <c r="I119" s="290"/>
      <c r="K119" s="255"/>
    </row>
    <row r="120" spans="1:11" s="236" customFormat="1">
      <c r="A120" s="287"/>
      <c r="B120" s="308"/>
      <c r="C120" s="309" t="s">
        <v>230</v>
      </c>
      <c r="D120" s="310"/>
      <c r="E120" s="249" t="s">
        <v>654</v>
      </c>
      <c r="F120" s="311"/>
      <c r="G120" s="309"/>
      <c r="H120" s="294"/>
      <c r="I120" s="302"/>
      <c r="K120" s="255"/>
    </row>
    <row r="121" spans="1:11" s="236" customFormat="1" ht="38.25">
      <c r="A121" s="287" t="s">
        <v>854</v>
      </c>
      <c r="B121" s="288"/>
      <c r="C121" s="288"/>
      <c r="D121" s="291"/>
      <c r="E121" s="307" t="s">
        <v>414</v>
      </c>
      <c r="F121" s="308" t="s">
        <v>220</v>
      </c>
      <c r="G121" s="296">
        <v>156</v>
      </c>
      <c r="H121" s="294"/>
      <c r="I121" s="290"/>
      <c r="K121" s="255"/>
    </row>
    <row r="122" spans="1:11" s="236" customFormat="1">
      <c r="A122" s="287"/>
      <c r="B122" s="308"/>
      <c r="C122" s="309" t="s">
        <v>231</v>
      </c>
      <c r="D122" s="310"/>
      <c r="E122" s="249" t="s">
        <v>655</v>
      </c>
      <c r="F122" s="311"/>
      <c r="G122" s="309"/>
      <c r="H122" s="294"/>
      <c r="I122" s="302"/>
      <c r="K122" s="255"/>
    </row>
    <row r="123" spans="1:11" s="236" customFormat="1">
      <c r="A123" s="287" t="s">
        <v>855</v>
      </c>
      <c r="B123" s="288"/>
      <c r="C123" s="288"/>
      <c r="D123" s="291"/>
      <c r="E123" s="307" t="s">
        <v>415</v>
      </c>
      <c r="F123" s="308" t="s">
        <v>220</v>
      </c>
      <c r="G123" s="296">
        <v>234</v>
      </c>
      <c r="H123" s="294"/>
      <c r="I123" s="290"/>
      <c r="K123" s="255"/>
    </row>
    <row r="124" spans="1:11" s="236" customFormat="1">
      <c r="A124" s="287"/>
      <c r="B124" s="308"/>
      <c r="C124" s="309" t="s">
        <v>232</v>
      </c>
      <c r="D124" s="310"/>
      <c r="E124" s="249" t="s">
        <v>641</v>
      </c>
      <c r="F124" s="311"/>
      <c r="G124" s="309"/>
      <c r="H124" s="294"/>
      <c r="I124" s="302"/>
      <c r="K124" s="255"/>
    </row>
    <row r="125" spans="1:11" s="236" customFormat="1" ht="38.25">
      <c r="A125" s="287" t="s">
        <v>856</v>
      </c>
      <c r="B125" s="288"/>
      <c r="C125" s="288"/>
      <c r="D125" s="291"/>
      <c r="E125" s="307" t="s">
        <v>416</v>
      </c>
      <c r="F125" s="308" t="s">
        <v>348</v>
      </c>
      <c r="G125" s="299">
        <v>1</v>
      </c>
      <c r="H125" s="294"/>
      <c r="I125" s="290"/>
      <c r="K125" s="255"/>
    </row>
    <row r="126" spans="1:11" s="236" customFormat="1">
      <c r="A126" s="287"/>
      <c r="B126" s="308"/>
      <c r="C126" s="309" t="s">
        <v>233</v>
      </c>
      <c r="D126" s="310"/>
      <c r="E126" s="249" t="s">
        <v>656</v>
      </c>
      <c r="F126" s="311"/>
      <c r="G126" s="309"/>
      <c r="H126" s="294"/>
      <c r="I126" s="302"/>
      <c r="K126" s="255"/>
    </row>
    <row r="127" spans="1:11" s="236" customFormat="1" ht="25.5">
      <c r="A127" s="287" t="s">
        <v>857</v>
      </c>
      <c r="B127" s="288"/>
      <c r="C127" s="288"/>
      <c r="D127" s="291"/>
      <c r="E127" s="307" t="s">
        <v>417</v>
      </c>
      <c r="F127" s="308" t="s">
        <v>220</v>
      </c>
      <c r="G127" s="296">
        <v>203</v>
      </c>
      <c r="H127" s="294"/>
      <c r="I127" s="290"/>
      <c r="K127" s="255"/>
    </row>
    <row r="128" spans="1:11" s="236" customFormat="1">
      <c r="A128" s="287"/>
      <c r="B128" s="308"/>
      <c r="C128" s="309" t="s">
        <v>418</v>
      </c>
      <c r="D128" s="310"/>
      <c r="E128" s="249" t="s">
        <v>657</v>
      </c>
      <c r="F128" s="311"/>
      <c r="G128" s="309"/>
      <c r="H128" s="294"/>
      <c r="I128" s="302"/>
      <c r="K128" s="255"/>
    </row>
    <row r="129" spans="1:11" s="236" customFormat="1" ht="25.5">
      <c r="A129" s="287" t="s">
        <v>858</v>
      </c>
      <c r="B129" s="288"/>
      <c r="C129" s="288"/>
      <c r="D129" s="291"/>
      <c r="E129" s="307" t="s">
        <v>419</v>
      </c>
      <c r="F129" s="308" t="s">
        <v>220</v>
      </c>
      <c r="G129" s="296">
        <v>234</v>
      </c>
      <c r="H129" s="294"/>
      <c r="I129" s="290"/>
      <c r="K129" s="255"/>
    </row>
    <row r="130" spans="1:11" s="236" customFormat="1">
      <c r="A130" s="287"/>
      <c r="B130" s="308"/>
      <c r="C130" s="309" t="s">
        <v>420</v>
      </c>
      <c r="D130" s="310"/>
      <c r="E130" s="249" t="s">
        <v>641</v>
      </c>
      <c r="F130" s="311"/>
      <c r="G130" s="309"/>
      <c r="H130" s="294"/>
      <c r="I130" s="302"/>
      <c r="K130" s="255"/>
    </row>
    <row r="131" spans="1:11" s="236" customFormat="1" ht="30" customHeight="1">
      <c r="A131" s="359"/>
      <c r="B131" s="360"/>
      <c r="C131" s="361"/>
      <c r="D131" s="362"/>
      <c r="E131" s="368" t="s">
        <v>659</v>
      </c>
      <c r="F131" s="360" t="s">
        <v>13</v>
      </c>
      <c r="G131" s="369" t="s">
        <v>13</v>
      </c>
      <c r="H131" s="370" t="s">
        <v>13</v>
      </c>
      <c r="I131" s="367">
        <f>SUM(I99:I129)</f>
        <v>0</v>
      </c>
      <c r="K131" s="255"/>
    </row>
    <row r="132" spans="1:11" s="236" customFormat="1" ht="30" customHeight="1">
      <c r="A132" s="359"/>
      <c r="B132" s="360"/>
      <c r="C132" s="361"/>
      <c r="D132" s="362"/>
      <c r="E132" s="363" t="s">
        <v>660</v>
      </c>
      <c r="F132" s="360" t="s">
        <v>13</v>
      </c>
      <c r="G132" s="369" t="s">
        <v>13</v>
      </c>
      <c r="H132" s="370" t="s">
        <v>13</v>
      </c>
      <c r="I132" s="367"/>
      <c r="K132" s="255"/>
    </row>
    <row r="133" spans="1:11" s="236" customFormat="1" ht="25.5">
      <c r="A133" s="287" t="s">
        <v>859</v>
      </c>
      <c r="B133" s="288"/>
      <c r="C133" s="288"/>
      <c r="D133" s="291"/>
      <c r="E133" s="307" t="s">
        <v>421</v>
      </c>
      <c r="F133" s="308" t="s">
        <v>220</v>
      </c>
      <c r="G133" s="296">
        <v>113</v>
      </c>
      <c r="H133" s="294"/>
      <c r="I133" s="290"/>
      <c r="K133" s="255"/>
    </row>
    <row r="134" spans="1:11" s="236" customFormat="1">
      <c r="A134" s="287"/>
      <c r="B134" s="308"/>
      <c r="C134" s="309" t="s">
        <v>422</v>
      </c>
      <c r="D134" s="310"/>
      <c r="E134" s="249" t="s">
        <v>658</v>
      </c>
      <c r="F134" s="311"/>
      <c r="G134" s="309"/>
      <c r="H134" s="294"/>
      <c r="I134" s="302"/>
      <c r="K134" s="255"/>
    </row>
    <row r="135" spans="1:11" s="236" customFormat="1" ht="25.5">
      <c r="A135" s="287" t="s">
        <v>860</v>
      </c>
      <c r="B135" s="288"/>
      <c r="C135" s="288"/>
      <c r="D135" s="291"/>
      <c r="E135" s="307" t="s">
        <v>407</v>
      </c>
      <c r="F135" s="308" t="s">
        <v>220</v>
      </c>
      <c r="G135" s="296">
        <v>113</v>
      </c>
      <c r="H135" s="294"/>
      <c r="I135" s="290"/>
      <c r="K135" s="255"/>
    </row>
    <row r="136" spans="1:11" s="236" customFormat="1">
      <c r="A136" s="287"/>
      <c r="B136" s="308"/>
      <c r="C136" s="309" t="s">
        <v>423</v>
      </c>
      <c r="D136" s="310"/>
      <c r="E136" s="249" t="s">
        <v>658</v>
      </c>
      <c r="F136" s="311"/>
      <c r="G136" s="309"/>
      <c r="H136" s="294"/>
      <c r="I136" s="302"/>
      <c r="K136" s="255"/>
    </row>
    <row r="137" spans="1:11" s="236" customFormat="1">
      <c r="A137" s="287" t="s">
        <v>861</v>
      </c>
      <c r="B137" s="288"/>
      <c r="C137" s="288"/>
      <c r="D137" s="291"/>
      <c r="E137" s="307" t="s">
        <v>424</v>
      </c>
      <c r="F137" s="308" t="s">
        <v>220</v>
      </c>
      <c r="G137" s="296">
        <v>28</v>
      </c>
      <c r="H137" s="294"/>
      <c r="I137" s="290"/>
      <c r="K137" s="255"/>
    </row>
    <row r="138" spans="1:11" s="236" customFormat="1">
      <c r="A138" s="287"/>
      <c r="B138" s="308"/>
      <c r="C138" s="309" t="s">
        <v>425</v>
      </c>
      <c r="D138" s="310"/>
      <c r="E138" s="249" t="s">
        <v>663</v>
      </c>
      <c r="F138" s="311"/>
      <c r="G138" s="309"/>
      <c r="H138" s="294"/>
      <c r="I138" s="302"/>
      <c r="K138" s="255"/>
    </row>
    <row r="139" spans="1:11" s="236" customFormat="1">
      <c r="A139" s="287" t="s">
        <v>862</v>
      </c>
      <c r="B139" s="288"/>
      <c r="C139" s="288"/>
      <c r="D139" s="291"/>
      <c r="E139" s="307" t="s">
        <v>426</v>
      </c>
      <c r="F139" s="308" t="s">
        <v>220</v>
      </c>
      <c r="G139" s="296">
        <v>42</v>
      </c>
      <c r="H139" s="294"/>
      <c r="I139" s="290"/>
      <c r="K139" s="255"/>
    </row>
    <row r="140" spans="1:11" s="236" customFormat="1">
      <c r="A140" s="287"/>
      <c r="B140" s="308"/>
      <c r="C140" s="309" t="s">
        <v>427</v>
      </c>
      <c r="D140" s="310"/>
      <c r="E140" s="249" t="s">
        <v>661</v>
      </c>
      <c r="F140" s="311"/>
      <c r="G140" s="309"/>
      <c r="H140" s="294"/>
      <c r="I140" s="302"/>
      <c r="K140" s="255"/>
    </row>
    <row r="141" spans="1:11" s="236" customFormat="1">
      <c r="A141" s="287" t="s">
        <v>863</v>
      </c>
      <c r="B141" s="288"/>
      <c r="C141" s="288"/>
      <c r="D141" s="291"/>
      <c r="E141" s="307" t="s">
        <v>428</v>
      </c>
      <c r="F141" s="308" t="s">
        <v>220</v>
      </c>
      <c r="G141" s="296">
        <v>28</v>
      </c>
      <c r="H141" s="294"/>
      <c r="I141" s="290"/>
      <c r="K141" s="255"/>
    </row>
    <row r="142" spans="1:11" s="236" customFormat="1">
      <c r="A142" s="287"/>
      <c r="B142" s="308"/>
      <c r="C142" s="309" t="s">
        <v>429</v>
      </c>
      <c r="D142" s="310"/>
      <c r="E142" s="249" t="s">
        <v>662</v>
      </c>
      <c r="F142" s="311"/>
      <c r="G142" s="309"/>
      <c r="H142" s="294"/>
      <c r="I142" s="302"/>
      <c r="K142" s="255"/>
    </row>
    <row r="143" spans="1:11" s="236" customFormat="1" ht="38.25">
      <c r="A143" s="287" t="s">
        <v>864</v>
      </c>
      <c r="B143" s="288"/>
      <c r="C143" s="288"/>
      <c r="D143" s="291"/>
      <c r="E143" s="307" t="s">
        <v>430</v>
      </c>
      <c r="F143" s="308" t="s">
        <v>220</v>
      </c>
      <c r="G143" s="296">
        <v>70</v>
      </c>
      <c r="H143" s="294"/>
      <c r="I143" s="290"/>
      <c r="K143" s="255"/>
    </row>
    <row r="144" spans="1:11" s="236" customFormat="1">
      <c r="A144" s="287"/>
      <c r="B144" s="308"/>
      <c r="C144" s="309" t="s">
        <v>431</v>
      </c>
      <c r="D144" s="310"/>
      <c r="E144" s="249" t="s">
        <v>664</v>
      </c>
      <c r="F144" s="311"/>
      <c r="G144" s="309"/>
      <c r="H144" s="294"/>
      <c r="I144" s="302"/>
      <c r="K144" s="255"/>
    </row>
    <row r="145" spans="1:11" s="236" customFormat="1" ht="38.25">
      <c r="A145" s="287" t="s">
        <v>865</v>
      </c>
      <c r="B145" s="288"/>
      <c r="C145" s="288"/>
      <c r="D145" s="291"/>
      <c r="E145" s="307" t="s">
        <v>432</v>
      </c>
      <c r="F145" s="308" t="s">
        <v>220</v>
      </c>
      <c r="G145" s="296">
        <v>70</v>
      </c>
      <c r="H145" s="294"/>
      <c r="I145" s="290"/>
      <c r="K145" s="255"/>
    </row>
    <row r="146" spans="1:11" s="236" customFormat="1">
      <c r="A146" s="287"/>
      <c r="B146" s="308"/>
      <c r="C146" s="309" t="s">
        <v>433</v>
      </c>
      <c r="D146" s="310"/>
      <c r="E146" s="249" t="s">
        <v>664</v>
      </c>
      <c r="F146" s="311"/>
      <c r="G146" s="309"/>
      <c r="H146" s="294"/>
      <c r="I146" s="302"/>
      <c r="K146" s="255"/>
    </row>
    <row r="147" spans="1:11" s="236" customFormat="1" ht="38.25">
      <c r="A147" s="287" t="s">
        <v>866</v>
      </c>
      <c r="B147" s="288"/>
      <c r="C147" s="288"/>
      <c r="D147" s="291"/>
      <c r="E147" s="307" t="s">
        <v>434</v>
      </c>
      <c r="F147" s="308" t="s">
        <v>220</v>
      </c>
      <c r="G147" s="296">
        <v>28</v>
      </c>
      <c r="H147" s="294"/>
      <c r="I147" s="290"/>
      <c r="K147" s="255"/>
    </row>
    <row r="148" spans="1:11" s="236" customFormat="1">
      <c r="A148" s="287"/>
      <c r="B148" s="308"/>
      <c r="C148" s="309" t="s">
        <v>435</v>
      </c>
      <c r="D148" s="310"/>
      <c r="E148" s="249" t="s">
        <v>665</v>
      </c>
      <c r="F148" s="311"/>
      <c r="G148" s="309"/>
      <c r="H148" s="294"/>
      <c r="I148" s="302"/>
      <c r="K148" s="255"/>
    </row>
    <row r="149" spans="1:11" s="236" customFormat="1" ht="51">
      <c r="A149" s="287" t="s">
        <v>867</v>
      </c>
      <c r="B149" s="288"/>
      <c r="C149" s="288"/>
      <c r="D149" s="291"/>
      <c r="E149" s="307" t="s">
        <v>436</v>
      </c>
      <c r="F149" s="308" t="s">
        <v>220</v>
      </c>
      <c r="G149" s="296">
        <v>28</v>
      </c>
      <c r="H149" s="294"/>
      <c r="I149" s="290"/>
      <c r="K149" s="255"/>
    </row>
    <row r="150" spans="1:11" s="236" customFormat="1">
      <c r="A150" s="287"/>
      <c r="B150" s="308"/>
      <c r="C150" s="309" t="s">
        <v>437</v>
      </c>
      <c r="D150" s="310"/>
      <c r="E150" s="249" t="s">
        <v>665</v>
      </c>
      <c r="F150" s="311"/>
      <c r="G150" s="309"/>
      <c r="H150" s="294"/>
      <c r="I150" s="302"/>
      <c r="K150" s="255"/>
    </row>
    <row r="151" spans="1:11" s="236" customFormat="1" ht="25.5">
      <c r="A151" s="287" t="s">
        <v>868</v>
      </c>
      <c r="B151" s="288"/>
      <c r="C151" s="288"/>
      <c r="D151" s="291"/>
      <c r="E151" s="307" t="s">
        <v>438</v>
      </c>
      <c r="F151" s="308" t="s">
        <v>349</v>
      </c>
      <c r="G151" s="299">
        <v>1</v>
      </c>
      <c r="H151" s="294"/>
      <c r="I151" s="290"/>
      <c r="K151" s="255"/>
    </row>
    <row r="152" spans="1:11" s="236" customFormat="1" ht="25.5">
      <c r="A152" s="287"/>
      <c r="B152" s="308"/>
      <c r="C152" s="309" t="s">
        <v>439</v>
      </c>
      <c r="D152" s="310"/>
      <c r="E152" s="249" t="s">
        <v>668</v>
      </c>
      <c r="F152" s="311"/>
      <c r="G152" s="309"/>
      <c r="H152" s="294"/>
      <c r="I152" s="302"/>
      <c r="K152" s="255"/>
    </row>
    <row r="153" spans="1:11" s="236" customFormat="1" ht="25.5">
      <c r="A153" s="287" t="s">
        <v>869</v>
      </c>
      <c r="B153" s="288"/>
      <c r="C153" s="288"/>
      <c r="D153" s="291"/>
      <c r="E153" s="307" t="s">
        <v>441</v>
      </c>
      <c r="F153" s="308" t="s">
        <v>349</v>
      </c>
      <c r="G153" s="299">
        <v>2</v>
      </c>
      <c r="H153" s="294"/>
      <c r="I153" s="290"/>
      <c r="K153" s="255"/>
    </row>
    <row r="154" spans="1:11" s="236" customFormat="1">
      <c r="A154" s="287"/>
      <c r="B154" s="308"/>
      <c r="C154" s="309" t="s">
        <v>442</v>
      </c>
      <c r="D154" s="310"/>
      <c r="E154" s="249" t="s">
        <v>440</v>
      </c>
      <c r="F154" s="311"/>
      <c r="G154" s="309"/>
      <c r="H154" s="294"/>
      <c r="I154" s="302"/>
      <c r="K154" s="255"/>
    </row>
    <row r="155" spans="1:11" s="236" customFormat="1">
      <c r="A155" s="287" t="s">
        <v>870</v>
      </c>
      <c r="B155" s="288"/>
      <c r="C155" s="288"/>
      <c r="D155" s="291"/>
      <c r="E155" s="307" t="s">
        <v>443</v>
      </c>
      <c r="F155" s="308" t="s">
        <v>220</v>
      </c>
      <c r="G155" s="296">
        <v>169.5</v>
      </c>
      <c r="H155" s="294"/>
      <c r="I155" s="290"/>
      <c r="K155" s="255"/>
    </row>
    <row r="156" spans="1:11" s="236" customFormat="1">
      <c r="A156" s="287"/>
      <c r="B156" s="308"/>
      <c r="C156" s="309" t="s">
        <v>444</v>
      </c>
      <c r="D156" s="310"/>
      <c r="E156" s="249" t="s">
        <v>667</v>
      </c>
      <c r="F156" s="311"/>
      <c r="G156" s="309"/>
      <c r="H156" s="294"/>
      <c r="I156" s="302"/>
      <c r="K156" s="255"/>
    </row>
    <row r="157" spans="1:11" s="236" customFormat="1" ht="25.5">
      <c r="A157" s="287" t="s">
        <v>871</v>
      </c>
      <c r="B157" s="288"/>
      <c r="C157" s="288"/>
      <c r="D157" s="291"/>
      <c r="E157" s="307" t="s">
        <v>445</v>
      </c>
      <c r="F157" s="308" t="s">
        <v>220</v>
      </c>
      <c r="G157" s="296">
        <v>169</v>
      </c>
      <c r="H157" s="294"/>
      <c r="I157" s="290"/>
      <c r="K157" s="255"/>
    </row>
    <row r="158" spans="1:11" s="236" customFormat="1">
      <c r="A158" s="287"/>
      <c r="B158" s="308"/>
      <c r="C158" s="309" t="s">
        <v>446</v>
      </c>
      <c r="D158" s="310"/>
      <c r="E158" s="249" t="s">
        <v>666</v>
      </c>
      <c r="F158" s="311"/>
      <c r="G158" s="309"/>
      <c r="H158" s="294"/>
      <c r="I158" s="302"/>
      <c r="K158" s="255"/>
    </row>
    <row r="159" spans="1:11" s="236" customFormat="1" ht="25.5">
      <c r="A159" s="287" t="s">
        <v>872</v>
      </c>
      <c r="B159" s="288"/>
      <c r="C159" s="288"/>
      <c r="D159" s="291"/>
      <c r="E159" s="307" t="s">
        <v>419</v>
      </c>
      <c r="F159" s="308" t="s">
        <v>220</v>
      </c>
      <c r="G159" s="296">
        <v>113</v>
      </c>
      <c r="H159" s="294"/>
      <c r="I159" s="290"/>
      <c r="K159" s="255"/>
    </row>
    <row r="160" spans="1:11" s="236" customFormat="1">
      <c r="A160" s="287"/>
      <c r="B160" s="308"/>
      <c r="C160" s="309" t="s">
        <v>447</v>
      </c>
      <c r="D160" s="310"/>
      <c r="E160" s="249" t="s">
        <v>658</v>
      </c>
      <c r="F160" s="311"/>
      <c r="G160" s="309"/>
      <c r="H160" s="294"/>
      <c r="I160" s="302"/>
      <c r="K160" s="255"/>
    </row>
    <row r="161" spans="1:11" s="236" customFormat="1" ht="30" customHeight="1">
      <c r="A161" s="359"/>
      <c r="B161" s="360"/>
      <c r="C161" s="361"/>
      <c r="D161" s="362"/>
      <c r="E161" s="368" t="s">
        <v>677</v>
      </c>
      <c r="F161" s="360" t="s">
        <v>13</v>
      </c>
      <c r="G161" s="369" t="s">
        <v>13</v>
      </c>
      <c r="H161" s="370" t="s">
        <v>13</v>
      </c>
      <c r="I161" s="367">
        <f>SUM(I133:I159)</f>
        <v>0</v>
      </c>
      <c r="K161" s="255"/>
    </row>
    <row r="162" spans="1:11" s="236" customFormat="1" ht="18.75" customHeight="1">
      <c r="A162" s="359"/>
      <c r="B162" s="360"/>
      <c r="C162" s="361"/>
      <c r="D162" s="362"/>
      <c r="E162" s="363" t="s">
        <v>678</v>
      </c>
      <c r="F162" s="360" t="s">
        <v>13</v>
      </c>
      <c r="G162" s="369" t="s">
        <v>13</v>
      </c>
      <c r="H162" s="370" t="s">
        <v>13</v>
      </c>
      <c r="I162" s="367" t="s">
        <v>13</v>
      </c>
      <c r="K162" s="255"/>
    </row>
    <row r="163" spans="1:11" s="236" customFormat="1">
      <c r="A163" s="287" t="s">
        <v>873</v>
      </c>
      <c r="B163" s="288"/>
      <c r="C163" s="288"/>
      <c r="D163" s="291"/>
      <c r="E163" s="307" t="s">
        <v>875</v>
      </c>
      <c r="F163" s="308" t="s">
        <v>12</v>
      </c>
      <c r="G163" s="299">
        <v>1</v>
      </c>
      <c r="H163" s="294"/>
      <c r="I163" s="290"/>
      <c r="K163" s="255"/>
    </row>
    <row r="164" spans="1:11" s="236" customFormat="1">
      <c r="A164" s="287"/>
      <c r="B164" s="308"/>
      <c r="C164" s="309" t="s">
        <v>448</v>
      </c>
      <c r="D164" s="310"/>
      <c r="E164" s="249" t="s">
        <v>673</v>
      </c>
      <c r="F164" s="311"/>
      <c r="G164" s="309"/>
      <c r="H164" s="294"/>
      <c r="I164" s="290"/>
      <c r="K164" s="255"/>
    </row>
    <row r="165" spans="1:11" s="236" customFormat="1">
      <c r="A165" s="287" t="s">
        <v>874</v>
      </c>
      <c r="B165" s="288"/>
      <c r="C165" s="288"/>
      <c r="D165" s="291"/>
      <c r="E165" s="307" t="s">
        <v>680</v>
      </c>
      <c r="F165" s="308" t="s">
        <v>12</v>
      </c>
      <c r="G165" s="299">
        <v>1</v>
      </c>
      <c r="H165" s="294"/>
      <c r="I165" s="290"/>
      <c r="K165" s="255"/>
    </row>
    <row r="166" spans="1:11" s="236" customFormat="1">
      <c r="A166" s="287"/>
      <c r="B166" s="308"/>
      <c r="C166" s="309" t="s">
        <v>679</v>
      </c>
      <c r="D166" s="310"/>
      <c r="E166" s="249" t="s">
        <v>673</v>
      </c>
      <c r="F166" s="311"/>
      <c r="G166" s="309"/>
      <c r="H166" s="294"/>
      <c r="I166" s="290"/>
      <c r="K166" s="255"/>
    </row>
    <row r="167" spans="1:11" s="236" customFormat="1">
      <c r="A167" s="287" t="s">
        <v>876</v>
      </c>
      <c r="B167" s="288"/>
      <c r="C167" s="288"/>
      <c r="D167" s="291"/>
      <c r="E167" s="307" t="s">
        <v>449</v>
      </c>
      <c r="F167" s="308" t="s">
        <v>450</v>
      </c>
      <c r="G167" s="299">
        <v>7</v>
      </c>
      <c r="H167" s="294"/>
      <c r="I167" s="290"/>
      <c r="K167" s="255"/>
    </row>
    <row r="168" spans="1:11" s="236" customFormat="1">
      <c r="A168" s="287"/>
      <c r="B168" s="308"/>
      <c r="C168" s="309" t="s">
        <v>451</v>
      </c>
      <c r="D168" s="310"/>
      <c r="E168" s="249" t="s">
        <v>674</v>
      </c>
      <c r="F168" s="311"/>
      <c r="G168" s="309"/>
      <c r="H168" s="294"/>
      <c r="I168" s="290"/>
      <c r="K168" s="255"/>
    </row>
    <row r="169" spans="1:11" s="236" customFormat="1" ht="25.5">
      <c r="A169" s="287" t="s">
        <v>877</v>
      </c>
      <c r="B169" s="288"/>
      <c r="C169" s="288"/>
      <c r="D169" s="291"/>
      <c r="E169" s="307" t="s">
        <v>452</v>
      </c>
      <c r="F169" s="308" t="s">
        <v>453</v>
      </c>
      <c r="G169" s="299">
        <v>1</v>
      </c>
      <c r="H169" s="294"/>
      <c r="I169" s="290"/>
      <c r="K169" s="255"/>
    </row>
    <row r="170" spans="1:11" s="236" customFormat="1">
      <c r="A170" s="287"/>
      <c r="B170" s="308"/>
      <c r="C170" s="309" t="s">
        <v>454</v>
      </c>
      <c r="D170" s="310"/>
      <c r="E170" s="249" t="s">
        <v>675</v>
      </c>
      <c r="F170" s="311" t="s">
        <v>53</v>
      </c>
      <c r="G170" s="309"/>
      <c r="H170" s="294"/>
      <c r="I170" s="302"/>
      <c r="K170" s="255"/>
    </row>
    <row r="171" spans="1:11" s="236" customFormat="1" ht="18.75" customHeight="1">
      <c r="A171" s="359"/>
      <c r="B171" s="360"/>
      <c r="C171" s="361"/>
      <c r="D171" s="362"/>
      <c r="E171" s="368" t="s">
        <v>681</v>
      </c>
      <c r="F171" s="360" t="s">
        <v>13</v>
      </c>
      <c r="G171" s="369" t="s">
        <v>13</v>
      </c>
      <c r="H171" s="370" t="s">
        <v>13</v>
      </c>
      <c r="I171" s="367">
        <f>SUM(I163:I169)</f>
        <v>0</v>
      </c>
      <c r="K171" s="255"/>
    </row>
    <row r="172" spans="1:11" s="236" customFormat="1" ht="15.75" thickBot="1">
      <c r="A172" s="303"/>
      <c r="B172" s="304"/>
      <c r="C172" s="304"/>
      <c r="D172" s="304"/>
      <c r="E172" s="304" t="s">
        <v>676</v>
      </c>
      <c r="F172" s="305" t="s">
        <v>13</v>
      </c>
      <c r="G172" s="305" t="s">
        <v>13</v>
      </c>
      <c r="H172" s="306" t="s">
        <v>13</v>
      </c>
      <c r="I172" s="371">
        <f>I85+I91+I97+I131+I161+I171</f>
        <v>0</v>
      </c>
      <c r="K172" s="255"/>
    </row>
    <row r="173" spans="1:11" s="12" customFormat="1" ht="17.25" thickTop="1" thickBot="1">
      <c r="A173" s="147"/>
      <c r="B173" s="148"/>
      <c r="C173" s="149"/>
      <c r="D173" s="150"/>
      <c r="E173" s="151" t="s">
        <v>47</v>
      </c>
      <c r="F173" s="152" t="s">
        <v>13</v>
      </c>
      <c r="G173" s="153" t="s">
        <v>13</v>
      </c>
      <c r="H173" s="154" t="s">
        <v>13</v>
      </c>
      <c r="I173" s="155">
        <f>I62+I48+I34+I16+I12+I172+I30</f>
        <v>0</v>
      </c>
      <c r="J173" s="81"/>
      <c r="K173" s="254"/>
    </row>
    <row r="174" spans="1:11" s="12" customFormat="1" ht="17.25" thickTop="1" thickBot="1">
      <c r="A174" s="45" t="s">
        <v>252</v>
      </c>
      <c r="B174" s="142" t="s">
        <v>115</v>
      </c>
      <c r="C174" s="206"/>
      <c r="D174" s="207" t="s">
        <v>49</v>
      </c>
      <c r="E174" s="143" t="s">
        <v>50</v>
      </c>
      <c r="F174" s="142" t="s">
        <v>13</v>
      </c>
      <c r="G174" s="144" t="s">
        <v>13</v>
      </c>
      <c r="H174" s="145" t="s">
        <v>13</v>
      </c>
      <c r="I174" s="146" t="s">
        <v>13</v>
      </c>
      <c r="J174" s="81"/>
      <c r="K174" s="254"/>
    </row>
    <row r="175" spans="1:11" s="12" customFormat="1" ht="26.25" thickTop="1">
      <c r="A175" s="217">
        <v>70</v>
      </c>
      <c r="B175" s="218"/>
      <c r="C175" s="179"/>
      <c r="D175" s="219" t="s">
        <v>78</v>
      </c>
      <c r="E175" s="182" t="s">
        <v>55</v>
      </c>
      <c r="F175" s="218" t="s">
        <v>52</v>
      </c>
      <c r="G175" s="183">
        <v>290</v>
      </c>
      <c r="H175" s="211"/>
      <c r="I175" s="231"/>
      <c r="J175" s="81"/>
      <c r="K175" s="254"/>
    </row>
    <row r="176" spans="1:11" s="12" customFormat="1">
      <c r="A176" s="380"/>
      <c r="B176" s="384"/>
      <c r="C176" s="398" t="s">
        <v>236</v>
      </c>
      <c r="D176" s="403"/>
      <c r="E176" s="398" t="s">
        <v>562</v>
      </c>
      <c r="F176" s="400"/>
      <c r="G176" s="405"/>
      <c r="H176" s="435"/>
      <c r="I176" s="561"/>
      <c r="J176" s="81"/>
      <c r="K176" s="254"/>
    </row>
    <row r="177" spans="1:12" s="12" customFormat="1">
      <c r="A177" s="429"/>
      <c r="B177" s="431"/>
      <c r="C177" s="431"/>
      <c r="D177" s="431"/>
      <c r="E177" s="436" t="s">
        <v>65</v>
      </c>
      <c r="F177" s="431" t="s">
        <v>13</v>
      </c>
      <c r="G177" s="431" t="s">
        <v>13</v>
      </c>
      <c r="H177" s="437"/>
      <c r="I177" s="434"/>
      <c r="J177" s="81"/>
      <c r="K177" s="254"/>
    </row>
    <row r="178" spans="1:12" s="12" customFormat="1" ht="14.25" customHeight="1">
      <c r="A178" s="429">
        <v>71</v>
      </c>
      <c r="B178" s="430"/>
      <c r="C178" s="430"/>
      <c r="D178" s="431" t="s">
        <v>77</v>
      </c>
      <c r="E178" s="430" t="s">
        <v>54</v>
      </c>
      <c r="F178" s="431" t="s">
        <v>52</v>
      </c>
      <c r="G178" s="432">
        <f>200-15-20</f>
        <v>165</v>
      </c>
      <c r="H178" s="433"/>
      <c r="I178" s="434"/>
      <c r="J178" s="81"/>
      <c r="K178" s="254"/>
    </row>
    <row r="179" spans="1:12" s="12" customFormat="1">
      <c r="A179" s="380"/>
      <c r="B179" s="384"/>
      <c r="C179" s="398" t="s">
        <v>235</v>
      </c>
      <c r="D179" s="403"/>
      <c r="E179" s="398" t="s">
        <v>747</v>
      </c>
      <c r="F179" s="400"/>
      <c r="G179" s="405"/>
      <c r="H179" s="435"/>
      <c r="I179" s="387"/>
      <c r="J179" s="81"/>
      <c r="K179" s="254"/>
    </row>
    <row r="180" spans="1:12" s="50" customFormat="1">
      <c r="A180" s="429"/>
      <c r="B180" s="431"/>
      <c r="C180" s="431"/>
      <c r="D180" s="431"/>
      <c r="E180" s="436" t="s">
        <v>64</v>
      </c>
      <c r="F180" s="431" t="s">
        <v>13</v>
      </c>
      <c r="G180" s="431" t="s">
        <v>13</v>
      </c>
      <c r="H180" s="437"/>
      <c r="I180" s="434"/>
      <c r="J180" s="47"/>
      <c r="K180" s="254"/>
      <c r="L180" s="12"/>
    </row>
    <row r="181" spans="1:12" s="12" customFormat="1" ht="30" customHeight="1">
      <c r="A181" s="429">
        <v>72</v>
      </c>
      <c r="B181" s="430"/>
      <c r="C181" s="430"/>
      <c r="D181" s="431" t="s">
        <v>77</v>
      </c>
      <c r="E181" s="430" t="s">
        <v>736</v>
      </c>
      <c r="F181" s="431" t="s">
        <v>52</v>
      </c>
      <c r="G181" s="432">
        <v>195</v>
      </c>
      <c r="H181" s="433"/>
      <c r="I181" s="434"/>
      <c r="J181" s="81"/>
      <c r="K181" s="254"/>
    </row>
    <row r="182" spans="1:12" s="12" customFormat="1">
      <c r="A182" s="380"/>
      <c r="B182" s="384"/>
      <c r="C182" s="398" t="s">
        <v>726</v>
      </c>
      <c r="D182" s="403"/>
      <c r="E182" s="398" t="s">
        <v>737</v>
      </c>
      <c r="F182" s="400"/>
      <c r="G182" s="405"/>
      <c r="H182" s="435"/>
      <c r="I182" s="387"/>
      <c r="J182" s="81"/>
      <c r="K182" s="254"/>
    </row>
    <row r="183" spans="1:12" s="50" customFormat="1" ht="13.5" thickBot="1">
      <c r="A183" s="409"/>
      <c r="B183" s="410"/>
      <c r="C183" s="410"/>
      <c r="D183" s="410"/>
      <c r="E183" s="411" t="s">
        <v>725</v>
      </c>
      <c r="F183" s="410" t="s">
        <v>13</v>
      </c>
      <c r="G183" s="410" t="s">
        <v>13</v>
      </c>
      <c r="H183" s="412" t="s">
        <v>13</v>
      </c>
      <c r="I183" s="413">
        <f>I181</f>
        <v>0</v>
      </c>
      <c r="J183" s="47"/>
      <c r="K183" s="254"/>
      <c r="L183" s="12"/>
    </row>
    <row r="184" spans="1:12" s="50" customFormat="1" ht="17.25" thickTop="1" thickBot="1">
      <c r="A184" s="38"/>
      <c r="B184" s="49"/>
      <c r="C184" s="36"/>
      <c r="D184" s="156"/>
      <c r="E184" s="157" t="s">
        <v>51</v>
      </c>
      <c r="F184" s="158" t="s">
        <v>13</v>
      </c>
      <c r="G184" s="159" t="s">
        <v>13</v>
      </c>
      <c r="H184" s="160" t="s">
        <v>13</v>
      </c>
      <c r="I184" s="161">
        <f>I177+I180+I183</f>
        <v>0</v>
      </c>
      <c r="J184" s="47"/>
      <c r="K184" s="254"/>
      <c r="L184" s="12"/>
    </row>
    <row r="185" spans="1:12" s="50" customFormat="1" ht="17.25" thickTop="1" thickBot="1">
      <c r="A185" s="208" t="s">
        <v>253</v>
      </c>
      <c r="B185" s="142" t="s">
        <v>117</v>
      </c>
      <c r="C185" s="206"/>
      <c r="D185" s="207" t="s">
        <v>23</v>
      </c>
      <c r="E185" s="162" t="s">
        <v>24</v>
      </c>
      <c r="F185" s="314" t="s">
        <v>13</v>
      </c>
      <c r="G185" s="315" t="s">
        <v>13</v>
      </c>
      <c r="H185" s="316" t="s">
        <v>13</v>
      </c>
      <c r="I185" s="317" t="s">
        <v>13</v>
      </c>
      <c r="J185" s="47"/>
      <c r="K185" s="254"/>
      <c r="L185" s="12"/>
    </row>
    <row r="186" spans="1:12" s="50" customFormat="1" ht="13.5" thickTop="1">
      <c r="A186" s="217"/>
      <c r="B186" s="218"/>
      <c r="C186" s="179"/>
      <c r="D186" s="219" t="s">
        <v>79</v>
      </c>
      <c r="E186" s="215" t="s">
        <v>61</v>
      </c>
      <c r="F186" s="223" t="s">
        <v>13</v>
      </c>
      <c r="G186" s="264" t="s">
        <v>13</v>
      </c>
      <c r="H186" s="224" t="s">
        <v>13</v>
      </c>
      <c r="I186" s="227" t="s">
        <v>13</v>
      </c>
      <c r="J186" s="47"/>
      <c r="K186" s="254"/>
      <c r="L186" s="12"/>
    </row>
    <row r="187" spans="1:12" s="50" customFormat="1" ht="58.5" customHeight="1">
      <c r="A187" s="216">
        <v>73</v>
      </c>
      <c r="B187" s="220"/>
      <c r="C187" s="120"/>
      <c r="D187" s="122"/>
      <c r="E187" s="248" t="s">
        <v>557</v>
      </c>
      <c r="F187" s="119" t="s">
        <v>21</v>
      </c>
      <c r="G187" s="187">
        <f xml:space="preserve"> 3707-161-95-563</f>
        <v>2888</v>
      </c>
      <c r="H187" s="221"/>
      <c r="I187" s="200"/>
      <c r="J187" s="47"/>
      <c r="K187" s="254"/>
      <c r="L187" s="12"/>
    </row>
    <row r="188" spans="1:12" s="50" customFormat="1">
      <c r="A188" s="216"/>
      <c r="B188" s="220"/>
      <c r="C188" s="238" t="s">
        <v>234</v>
      </c>
      <c r="D188" s="562"/>
      <c r="E188" s="563" t="s">
        <v>620</v>
      </c>
      <c r="F188" s="318"/>
      <c r="G188" s="276"/>
      <c r="H188" s="221"/>
      <c r="I188" s="229"/>
      <c r="J188" s="47"/>
      <c r="K188" s="254"/>
      <c r="L188" s="12"/>
    </row>
    <row r="189" spans="1:12" s="50" customFormat="1" ht="13.5" thickBot="1">
      <c r="A189" s="214"/>
      <c r="B189" s="213"/>
      <c r="C189" s="213"/>
      <c r="D189" s="213"/>
      <c r="E189" s="212" t="s">
        <v>67</v>
      </c>
      <c r="F189" s="225" t="s">
        <v>13</v>
      </c>
      <c r="G189" s="225" t="s">
        <v>13</v>
      </c>
      <c r="H189" s="226" t="s">
        <v>13</v>
      </c>
      <c r="I189" s="228">
        <f>I187</f>
        <v>0</v>
      </c>
      <c r="J189" s="47"/>
      <c r="K189" s="254"/>
      <c r="L189" s="12"/>
    </row>
    <row r="190" spans="1:12" s="50" customFormat="1" ht="13.5" thickTop="1">
      <c r="A190" s="58"/>
      <c r="B190" s="54" t="s">
        <v>144</v>
      </c>
      <c r="C190" s="55"/>
      <c r="D190" s="56" t="s">
        <v>81</v>
      </c>
      <c r="E190" s="57" t="s">
        <v>80</v>
      </c>
      <c r="F190" s="60" t="s">
        <v>13</v>
      </c>
      <c r="G190" s="60" t="s">
        <v>13</v>
      </c>
      <c r="H190" s="61" t="s">
        <v>13</v>
      </c>
      <c r="I190" s="109" t="s">
        <v>13</v>
      </c>
      <c r="J190" s="47"/>
      <c r="K190" s="254"/>
      <c r="L190" s="12"/>
    </row>
    <row r="191" spans="1:12" s="50" customFormat="1" ht="25.5">
      <c r="A191" s="59">
        <v>74</v>
      </c>
      <c r="B191" s="564"/>
      <c r="C191" s="565"/>
      <c r="D191" s="566"/>
      <c r="E191" s="567" t="s">
        <v>558</v>
      </c>
      <c r="F191" s="252" t="s">
        <v>58</v>
      </c>
      <c r="G191" s="568">
        <v>4660</v>
      </c>
      <c r="H191" s="221"/>
      <c r="I191" s="200"/>
      <c r="J191" s="47"/>
      <c r="K191" s="254"/>
      <c r="L191" s="12"/>
    </row>
    <row r="192" spans="1:12" s="50" customFormat="1">
      <c r="A192" s="68"/>
      <c r="B192" s="72"/>
      <c r="C192" s="569" t="s">
        <v>237</v>
      </c>
      <c r="D192" s="570"/>
      <c r="E192" s="571" t="s">
        <v>609</v>
      </c>
      <c r="F192" s="253"/>
      <c r="G192" s="572"/>
      <c r="H192" s="74"/>
      <c r="I192" s="108"/>
      <c r="J192" s="47"/>
      <c r="K192" s="254"/>
      <c r="L192" s="12"/>
    </row>
    <row r="193" spans="1:12" s="50" customFormat="1" ht="14.25">
      <c r="A193" s="59">
        <v>75</v>
      </c>
      <c r="B193" s="564"/>
      <c r="C193" s="565"/>
      <c r="D193" s="566"/>
      <c r="E193" s="567" t="s">
        <v>559</v>
      </c>
      <c r="F193" s="252" t="s">
        <v>58</v>
      </c>
      <c r="G193" s="568">
        <v>2078</v>
      </c>
      <c r="H193" s="221"/>
      <c r="I193" s="200"/>
      <c r="J193" s="47"/>
      <c r="K193" s="254"/>
      <c r="L193" s="12"/>
    </row>
    <row r="194" spans="1:12" s="50" customFormat="1">
      <c r="A194" s="68"/>
      <c r="B194" s="72"/>
      <c r="C194" s="569" t="s">
        <v>238</v>
      </c>
      <c r="D194" s="570"/>
      <c r="E194" s="571" t="s">
        <v>610</v>
      </c>
      <c r="F194" s="253"/>
      <c r="G194" s="572"/>
      <c r="H194" s="74"/>
      <c r="I194" s="108"/>
      <c r="J194" s="47"/>
      <c r="K194" s="254"/>
      <c r="L194" s="12"/>
    </row>
    <row r="195" spans="1:12" s="50" customFormat="1" ht="14.25">
      <c r="A195" s="59">
        <v>76</v>
      </c>
      <c r="B195" s="564"/>
      <c r="C195" s="565"/>
      <c r="D195" s="566"/>
      <c r="E195" s="567" t="s">
        <v>560</v>
      </c>
      <c r="F195" s="252" t="s">
        <v>58</v>
      </c>
      <c r="G195" s="568">
        <f>2330*2</f>
        <v>4660</v>
      </c>
      <c r="H195" s="221"/>
      <c r="I195" s="200"/>
      <c r="J195" s="47"/>
      <c r="K195" s="254"/>
      <c r="L195" s="12"/>
    </row>
    <row r="196" spans="1:12" s="50" customFormat="1">
      <c r="A196" s="68"/>
      <c r="B196" s="72"/>
      <c r="C196" s="569" t="s">
        <v>239</v>
      </c>
      <c r="D196" s="570"/>
      <c r="E196" s="571" t="s">
        <v>609</v>
      </c>
      <c r="F196" s="253"/>
      <c r="G196" s="573"/>
      <c r="H196" s="74"/>
      <c r="I196" s="108"/>
      <c r="J196" s="47"/>
      <c r="K196" s="254"/>
      <c r="L196" s="12"/>
    </row>
    <row r="197" spans="1:12" s="50" customFormat="1" ht="14.25">
      <c r="A197" s="59">
        <v>77</v>
      </c>
      <c r="B197" s="564"/>
      <c r="C197" s="565"/>
      <c r="D197" s="566"/>
      <c r="E197" s="567" t="s">
        <v>561</v>
      </c>
      <c r="F197" s="252" t="s">
        <v>58</v>
      </c>
      <c r="G197" s="568">
        <v>2078</v>
      </c>
      <c r="H197" s="221"/>
      <c r="I197" s="200"/>
      <c r="J197" s="47"/>
      <c r="K197" s="254"/>
      <c r="L197" s="12"/>
    </row>
    <row r="198" spans="1:12" s="50" customFormat="1">
      <c r="A198" s="68"/>
      <c r="B198" s="72"/>
      <c r="C198" s="569" t="s">
        <v>240</v>
      </c>
      <c r="D198" s="570"/>
      <c r="E198" s="571" t="s">
        <v>610</v>
      </c>
      <c r="F198" s="253"/>
      <c r="G198" s="574"/>
      <c r="H198" s="74"/>
      <c r="I198" s="108"/>
      <c r="J198" s="47"/>
      <c r="K198" s="254"/>
      <c r="L198" s="12"/>
    </row>
    <row r="199" spans="1:12" s="50" customFormat="1" ht="13.5" thickBot="1">
      <c r="A199" s="66"/>
      <c r="B199" s="65"/>
      <c r="C199" s="65"/>
      <c r="D199" s="65"/>
      <c r="E199" s="64" t="s">
        <v>145</v>
      </c>
      <c r="F199" s="78" t="s">
        <v>13</v>
      </c>
      <c r="G199" s="78" t="s">
        <v>13</v>
      </c>
      <c r="H199" s="79" t="s">
        <v>13</v>
      </c>
      <c r="I199" s="100">
        <f>SUM(I191:I197)</f>
        <v>0</v>
      </c>
      <c r="J199" s="47"/>
      <c r="K199" s="254"/>
      <c r="L199" s="12"/>
    </row>
    <row r="200" spans="1:12" s="50" customFormat="1" ht="13.5" thickTop="1">
      <c r="A200" s="217"/>
      <c r="B200" s="218"/>
      <c r="C200" s="179"/>
      <c r="D200" s="219" t="s">
        <v>146</v>
      </c>
      <c r="E200" s="215" t="s">
        <v>147</v>
      </c>
      <c r="F200" s="223" t="s">
        <v>13</v>
      </c>
      <c r="G200" s="264" t="s">
        <v>13</v>
      </c>
      <c r="H200" s="224" t="s">
        <v>13</v>
      </c>
      <c r="I200" s="227" t="s">
        <v>13</v>
      </c>
      <c r="J200" s="47"/>
      <c r="K200" s="254"/>
      <c r="L200" s="12"/>
    </row>
    <row r="201" spans="1:12" s="50" customFormat="1" ht="25.5">
      <c r="A201" s="216">
        <v>78</v>
      </c>
      <c r="B201" s="220"/>
      <c r="C201" s="120"/>
      <c r="D201" s="220"/>
      <c r="E201" s="250" t="s">
        <v>60</v>
      </c>
      <c r="F201" s="119" t="s">
        <v>21</v>
      </c>
      <c r="G201" s="187">
        <f>2314-161-95+68</f>
        <v>2126</v>
      </c>
      <c r="H201" s="221"/>
      <c r="I201" s="200"/>
      <c r="J201" s="47"/>
      <c r="K201" s="254"/>
      <c r="L201" s="12"/>
    </row>
    <row r="202" spans="1:12" s="50" customFormat="1">
      <c r="A202" s="216"/>
      <c r="B202" s="220"/>
      <c r="C202" s="238" t="s">
        <v>241</v>
      </c>
      <c r="D202" s="562"/>
      <c r="E202" s="563" t="s">
        <v>611</v>
      </c>
      <c r="F202" s="318"/>
      <c r="G202" s="276"/>
      <c r="H202" s="222"/>
      <c r="I202" s="230"/>
      <c r="J202" s="47"/>
      <c r="K202" s="254"/>
      <c r="L202" s="12"/>
    </row>
    <row r="203" spans="1:12" s="50" customFormat="1" ht="25.5">
      <c r="A203" s="216">
        <v>79</v>
      </c>
      <c r="B203" s="220"/>
      <c r="C203" s="120"/>
      <c r="D203" s="220"/>
      <c r="E203" s="250" t="s">
        <v>59</v>
      </c>
      <c r="F203" s="119" t="s">
        <v>58</v>
      </c>
      <c r="G203" s="187">
        <f>846+76+62</f>
        <v>984</v>
      </c>
      <c r="H203" s="221"/>
      <c r="I203" s="200"/>
      <c r="J203" s="115"/>
      <c r="K203" s="254"/>
      <c r="L203" s="12"/>
    </row>
    <row r="204" spans="1:12" s="50" customFormat="1">
      <c r="A204" s="232"/>
      <c r="B204" s="240"/>
      <c r="C204" s="241" t="s">
        <v>242</v>
      </c>
      <c r="D204" s="575"/>
      <c r="E204" s="241" t="s">
        <v>619</v>
      </c>
      <c r="F204" s="576"/>
      <c r="G204" s="251"/>
      <c r="H204" s="233"/>
      <c r="I204" s="577"/>
      <c r="J204" s="115"/>
      <c r="K204" s="254"/>
      <c r="L204" s="12"/>
    </row>
    <row r="205" spans="1:12" s="50" customFormat="1" ht="29.45" customHeight="1" thickBot="1">
      <c r="A205" s="214"/>
      <c r="B205" s="213"/>
      <c r="C205" s="213"/>
      <c r="D205" s="213"/>
      <c r="E205" s="212" t="s">
        <v>66</v>
      </c>
      <c r="F205" s="225" t="s">
        <v>13</v>
      </c>
      <c r="G205" s="225" t="s">
        <v>13</v>
      </c>
      <c r="H205" s="226" t="s">
        <v>13</v>
      </c>
      <c r="I205" s="228">
        <f>SUM(I201:I203)</f>
        <v>0</v>
      </c>
      <c r="J205" s="115"/>
      <c r="K205" s="254"/>
      <c r="L205" s="12"/>
    </row>
    <row r="206" spans="1:12" ht="26.25" thickTop="1">
      <c r="A206" s="53"/>
      <c r="B206" s="54" t="s">
        <v>144</v>
      </c>
      <c r="C206" s="55"/>
      <c r="D206" s="56" t="s">
        <v>128</v>
      </c>
      <c r="E206" s="57" t="s">
        <v>148</v>
      </c>
      <c r="F206" s="60" t="s">
        <v>13</v>
      </c>
      <c r="G206" s="60" t="s">
        <v>13</v>
      </c>
      <c r="H206" s="61" t="s">
        <v>13</v>
      </c>
      <c r="I206" s="109" t="s">
        <v>13</v>
      </c>
      <c r="J206" s="82"/>
    </row>
    <row r="207" spans="1:12" ht="18.75" customHeight="1">
      <c r="A207" s="130">
        <v>80</v>
      </c>
      <c r="B207" s="131"/>
      <c r="C207" s="132"/>
      <c r="D207" s="133"/>
      <c r="E207" s="578" t="s">
        <v>155</v>
      </c>
      <c r="F207" s="134" t="s">
        <v>58</v>
      </c>
      <c r="G207" s="579">
        <v>5</v>
      </c>
      <c r="H207" s="221"/>
      <c r="I207" s="135"/>
      <c r="J207" s="82"/>
    </row>
    <row r="208" spans="1:12">
      <c r="A208" s="116"/>
      <c r="B208" s="220"/>
      <c r="C208" s="238" t="s">
        <v>246</v>
      </c>
      <c r="D208" s="562"/>
      <c r="E208" s="563" t="s">
        <v>243</v>
      </c>
      <c r="F208" s="318"/>
      <c r="G208" s="276"/>
      <c r="H208" s="222"/>
      <c r="I208" s="230"/>
      <c r="J208" s="82"/>
    </row>
    <row r="209" spans="1:10" ht="18.75" customHeight="1">
      <c r="A209" s="130">
        <v>81</v>
      </c>
      <c r="B209" s="131"/>
      <c r="C209" s="132"/>
      <c r="D209" s="133"/>
      <c r="E209" s="578" t="s">
        <v>162</v>
      </c>
      <c r="F209" s="134" t="s">
        <v>58</v>
      </c>
      <c r="G209" s="579">
        <v>70</v>
      </c>
      <c r="H209" s="221"/>
      <c r="I209" s="135"/>
      <c r="J209" s="82"/>
    </row>
    <row r="210" spans="1:10">
      <c r="A210" s="116"/>
      <c r="B210" s="220"/>
      <c r="C210" s="238" t="s">
        <v>204</v>
      </c>
      <c r="D210" s="562"/>
      <c r="E210" s="563" t="s">
        <v>612</v>
      </c>
      <c r="F210" s="318"/>
      <c r="G210" s="276"/>
      <c r="H210" s="222"/>
      <c r="I210" s="230"/>
      <c r="J210" s="82"/>
    </row>
    <row r="211" spans="1:10" ht="18.75" customHeight="1">
      <c r="A211" s="130">
        <v>82</v>
      </c>
      <c r="B211" s="131"/>
      <c r="C211" s="132"/>
      <c r="D211" s="133"/>
      <c r="E211" s="136" t="s">
        <v>149</v>
      </c>
      <c r="F211" s="134" t="s">
        <v>58</v>
      </c>
      <c r="G211" s="579">
        <v>194</v>
      </c>
      <c r="H211" s="221"/>
      <c r="I211" s="135"/>
      <c r="J211" s="82"/>
    </row>
    <row r="212" spans="1:10" ht="25.5">
      <c r="A212" s="137"/>
      <c r="B212" s="240"/>
      <c r="C212" s="241" t="s">
        <v>247</v>
      </c>
      <c r="D212" s="575"/>
      <c r="E212" s="241" t="s">
        <v>613</v>
      </c>
      <c r="F212" s="576"/>
      <c r="G212" s="251"/>
      <c r="H212" s="233"/>
      <c r="I212" s="577"/>
      <c r="J212" s="82"/>
    </row>
    <row r="213" spans="1:10" ht="18.75" customHeight="1">
      <c r="A213" s="130">
        <v>83</v>
      </c>
      <c r="B213" s="131"/>
      <c r="C213" s="132"/>
      <c r="D213" s="133"/>
      <c r="E213" s="136" t="s">
        <v>154</v>
      </c>
      <c r="F213" s="134" t="s">
        <v>58</v>
      </c>
      <c r="G213" s="579">
        <v>2457.52</v>
      </c>
      <c r="H213" s="221"/>
      <c r="I213" s="135"/>
      <c r="J213" s="82"/>
    </row>
    <row r="214" spans="1:10" ht="30" customHeight="1">
      <c r="A214" s="116"/>
      <c r="B214" s="220"/>
      <c r="C214" s="238" t="s">
        <v>248</v>
      </c>
      <c r="D214" s="562"/>
      <c r="E214" s="563" t="s">
        <v>614</v>
      </c>
      <c r="F214" s="318"/>
      <c r="G214" s="276"/>
      <c r="H214" s="221"/>
      <c r="I214" s="229"/>
      <c r="J214" s="82"/>
    </row>
    <row r="215" spans="1:10" ht="26.25" thickBot="1">
      <c r="A215" s="126"/>
      <c r="B215" s="213"/>
      <c r="C215" s="213"/>
      <c r="D215" s="213"/>
      <c r="E215" s="212" t="s">
        <v>150</v>
      </c>
      <c r="F215" s="225" t="s">
        <v>13</v>
      </c>
      <c r="G215" s="225" t="s">
        <v>13</v>
      </c>
      <c r="H215" s="226" t="s">
        <v>13</v>
      </c>
      <c r="I215" s="228">
        <f>SUM(I207:I213)</f>
        <v>0</v>
      </c>
      <c r="J215" s="82"/>
    </row>
    <row r="216" spans="1:10" ht="13.5" thickTop="1">
      <c r="A216" s="52">
        <v>84</v>
      </c>
      <c r="B216" s="71"/>
      <c r="C216" s="71"/>
      <c r="D216" s="71" t="s">
        <v>127</v>
      </c>
      <c r="E216" s="67" t="s">
        <v>575</v>
      </c>
      <c r="F216" s="62" t="s">
        <v>21</v>
      </c>
      <c r="G216" s="580">
        <f>2314-161-95-340</f>
        <v>1718</v>
      </c>
      <c r="H216" s="63"/>
      <c r="I216" s="110"/>
      <c r="J216" s="82"/>
    </row>
    <row r="217" spans="1:10">
      <c r="A217" s="68"/>
      <c r="B217" s="72"/>
      <c r="C217" s="569" t="s">
        <v>245</v>
      </c>
      <c r="D217" s="73"/>
      <c r="E217" s="571" t="s">
        <v>621</v>
      </c>
      <c r="F217" s="253"/>
      <c r="G217" s="573"/>
      <c r="H217" s="74"/>
      <c r="I217" s="108"/>
      <c r="J217" s="82"/>
    </row>
    <row r="218" spans="1:10">
      <c r="A218" s="53">
        <v>85</v>
      </c>
      <c r="B218" s="54"/>
      <c r="C218" s="55"/>
      <c r="D218" s="56" t="s">
        <v>576</v>
      </c>
      <c r="E218" s="57" t="s">
        <v>574</v>
      </c>
      <c r="F218" s="60" t="s">
        <v>21</v>
      </c>
      <c r="G218" s="581">
        <v>98</v>
      </c>
      <c r="H218" s="61"/>
      <c r="I218" s="109"/>
      <c r="J218" s="82"/>
    </row>
    <row r="219" spans="1:10">
      <c r="A219" s="68"/>
      <c r="B219" s="72"/>
      <c r="C219" s="569" t="s">
        <v>205</v>
      </c>
      <c r="D219" s="73"/>
      <c r="E219" s="571" t="s">
        <v>615</v>
      </c>
      <c r="F219" s="253"/>
      <c r="G219" s="573"/>
      <c r="H219" s="74"/>
      <c r="I219" s="108"/>
      <c r="J219" s="82"/>
    </row>
    <row r="220" spans="1:10" ht="13.5" thickBot="1">
      <c r="A220" s="126"/>
      <c r="B220" s="127"/>
      <c r="C220" s="213"/>
      <c r="D220" s="213"/>
      <c r="E220" s="212" t="s">
        <v>217</v>
      </c>
      <c r="F220" s="225" t="s">
        <v>13</v>
      </c>
      <c r="G220" s="225" t="s">
        <v>13</v>
      </c>
      <c r="H220" s="226" t="s">
        <v>13</v>
      </c>
      <c r="I220" s="128">
        <f>SUM(I216:I219)</f>
        <v>0</v>
      </c>
      <c r="J220" s="82"/>
    </row>
    <row r="221" spans="1:10" ht="17.25" thickTop="1" thickBot="1">
      <c r="A221" s="45"/>
      <c r="B221" s="44"/>
      <c r="C221" s="206"/>
      <c r="D221" s="43"/>
      <c r="E221" s="42" t="s">
        <v>25</v>
      </c>
      <c r="F221" s="41" t="s">
        <v>13</v>
      </c>
      <c r="G221" s="40" t="s">
        <v>13</v>
      </c>
      <c r="H221" s="39" t="s">
        <v>13</v>
      </c>
      <c r="I221" s="111">
        <f>I220+I215+I205+I199+I189</f>
        <v>0</v>
      </c>
      <c r="J221" s="82"/>
    </row>
    <row r="222" spans="1:10" ht="17.25" thickTop="1" thickBot="1">
      <c r="A222" s="38" t="s">
        <v>254</v>
      </c>
      <c r="B222" s="37" t="s">
        <v>120</v>
      </c>
      <c r="C222" s="36"/>
      <c r="D222" s="49" t="s">
        <v>26</v>
      </c>
      <c r="E222" s="35" t="s">
        <v>27</v>
      </c>
      <c r="F222" s="48" t="s">
        <v>13</v>
      </c>
      <c r="G222" s="34" t="s">
        <v>13</v>
      </c>
      <c r="H222" s="33" t="s">
        <v>13</v>
      </c>
      <c r="I222" s="112" t="s">
        <v>13</v>
      </c>
      <c r="J222" s="82"/>
    </row>
    <row r="223" spans="1:10" ht="13.5" thickTop="1">
      <c r="A223" s="217"/>
      <c r="B223" s="218"/>
      <c r="C223" s="179"/>
      <c r="D223" s="219" t="s">
        <v>82</v>
      </c>
      <c r="E223" s="215" t="s">
        <v>731</v>
      </c>
      <c r="F223" s="223" t="s">
        <v>13</v>
      </c>
      <c r="G223" s="264" t="s">
        <v>13</v>
      </c>
      <c r="H223" s="224" t="s">
        <v>13</v>
      </c>
      <c r="I223" s="227" t="s">
        <v>13</v>
      </c>
      <c r="J223" s="82"/>
    </row>
    <row r="224" spans="1:10" ht="38.25">
      <c r="A224" s="345">
        <v>86</v>
      </c>
      <c r="B224" s="220"/>
      <c r="C224" s="346"/>
      <c r="D224" s="582"/>
      <c r="E224" s="583" t="s">
        <v>878</v>
      </c>
      <c r="F224" s="119" t="s">
        <v>151</v>
      </c>
      <c r="G224" s="187">
        <v>250</v>
      </c>
      <c r="H224" s="347"/>
      <c r="I224" s="348"/>
      <c r="J224" s="82"/>
    </row>
    <row r="225" spans="1:13">
      <c r="A225" s="180"/>
      <c r="B225" s="220"/>
      <c r="C225" s="238" t="s">
        <v>206</v>
      </c>
      <c r="D225" s="122"/>
      <c r="E225" s="276" t="s">
        <v>616</v>
      </c>
      <c r="F225" s="119"/>
      <c r="G225" s="584"/>
      <c r="H225" s="221"/>
      <c r="I225" s="200"/>
      <c r="J225" s="82"/>
    </row>
    <row r="226" spans="1:13" ht="13.5" thickBot="1">
      <c r="A226" s="214"/>
      <c r="B226" s="213"/>
      <c r="C226" s="213"/>
      <c r="D226" s="213"/>
      <c r="E226" s="212" t="s">
        <v>62</v>
      </c>
      <c r="F226" s="225" t="s">
        <v>13</v>
      </c>
      <c r="G226" s="225" t="s">
        <v>13</v>
      </c>
      <c r="H226" s="226" t="s">
        <v>13</v>
      </c>
      <c r="I226" s="228">
        <f>SUM(I224:I225)</f>
        <v>0</v>
      </c>
      <c r="J226" s="82"/>
    </row>
    <row r="227" spans="1:13" ht="13.5" thickTop="1">
      <c r="A227" s="209"/>
      <c r="B227" s="219"/>
      <c r="C227" s="219"/>
      <c r="D227" s="219"/>
      <c r="E227" s="182" t="s">
        <v>84</v>
      </c>
      <c r="F227" s="210"/>
      <c r="G227" s="438"/>
      <c r="H227" s="211"/>
      <c r="I227" s="231"/>
      <c r="J227" s="82"/>
    </row>
    <row r="228" spans="1:13" ht="14.25">
      <c r="A228" s="439">
        <v>87</v>
      </c>
      <c r="B228" s="440"/>
      <c r="C228" s="440"/>
      <c r="D228" s="441" t="s">
        <v>83</v>
      </c>
      <c r="E228" s="440" t="s">
        <v>152</v>
      </c>
      <c r="F228" s="442" t="s">
        <v>151</v>
      </c>
      <c r="G228" s="452">
        <f>2314-161-95+20-270-340</f>
        <v>1468</v>
      </c>
      <c r="H228" s="443"/>
      <c r="I228" s="444"/>
      <c r="J228" s="82"/>
    </row>
    <row r="229" spans="1:13">
      <c r="A229" s="380"/>
      <c r="B229" s="384"/>
      <c r="C229" s="398" t="s">
        <v>244</v>
      </c>
      <c r="D229" s="585"/>
      <c r="E229" s="453" t="s">
        <v>617</v>
      </c>
      <c r="F229" s="586"/>
      <c r="G229" s="405"/>
      <c r="H229" s="445"/>
      <c r="I229" s="446"/>
      <c r="J229" s="82"/>
    </row>
    <row r="230" spans="1:13">
      <c r="A230" s="439">
        <v>88</v>
      </c>
      <c r="B230" s="441"/>
      <c r="C230" s="441"/>
      <c r="D230" s="441" t="s">
        <v>131</v>
      </c>
      <c r="E230" s="440" t="s">
        <v>879</v>
      </c>
      <c r="F230" s="442" t="s">
        <v>21</v>
      </c>
      <c r="G230" s="465">
        <f>SUM(G231:G233)</f>
        <v>276</v>
      </c>
      <c r="H230" s="443"/>
      <c r="I230" s="444"/>
      <c r="J230" s="82"/>
    </row>
    <row r="231" spans="1:13">
      <c r="A231" s="380"/>
      <c r="B231" s="384"/>
      <c r="C231" s="453" t="s">
        <v>207</v>
      </c>
      <c r="D231" s="389"/>
      <c r="E231" s="453" t="s">
        <v>622</v>
      </c>
      <c r="F231" s="586" t="s">
        <v>21</v>
      </c>
      <c r="G231" s="388">
        <v>20</v>
      </c>
      <c r="H231" s="386"/>
      <c r="I231" s="387"/>
      <c r="J231" s="82"/>
    </row>
    <row r="232" spans="1:13">
      <c r="A232" s="447"/>
      <c r="B232" s="382"/>
      <c r="C232" s="453" t="s">
        <v>208</v>
      </c>
      <c r="D232" s="382"/>
      <c r="E232" s="453" t="s">
        <v>727</v>
      </c>
      <c r="F232" s="586" t="s">
        <v>21</v>
      </c>
      <c r="G232" s="388">
        <v>95</v>
      </c>
      <c r="H232" s="448"/>
      <c r="I232" s="449"/>
      <c r="J232" s="82"/>
      <c r="M232" s="51">
        <f>536+401+789+588</f>
        <v>2314</v>
      </c>
    </row>
    <row r="233" spans="1:13">
      <c r="A233" s="447"/>
      <c r="B233" s="382"/>
      <c r="C233" s="453" t="s">
        <v>209</v>
      </c>
      <c r="D233" s="382"/>
      <c r="E233" s="453" t="s">
        <v>728</v>
      </c>
      <c r="F233" s="586" t="s">
        <v>21</v>
      </c>
      <c r="G233" s="388">
        <v>161</v>
      </c>
      <c r="H233" s="448"/>
      <c r="I233" s="449"/>
      <c r="J233" s="82"/>
    </row>
    <row r="234" spans="1:13" ht="14.25">
      <c r="A234" s="439">
        <v>89</v>
      </c>
      <c r="B234" s="441"/>
      <c r="C234" s="441"/>
      <c r="D234" s="441" t="s">
        <v>181</v>
      </c>
      <c r="E234" s="440" t="s">
        <v>153</v>
      </c>
      <c r="F234" s="442" t="s">
        <v>151</v>
      </c>
      <c r="G234" s="452">
        <f>SUM(G235:G238)</f>
        <v>2334</v>
      </c>
      <c r="H234" s="443"/>
      <c r="I234" s="444"/>
      <c r="J234" s="82"/>
    </row>
    <row r="235" spans="1:13" s="13" customFormat="1">
      <c r="A235" s="380"/>
      <c r="B235" s="384"/>
      <c r="C235" s="398" t="s">
        <v>210</v>
      </c>
      <c r="D235" s="585"/>
      <c r="E235" s="453" t="s">
        <v>159</v>
      </c>
      <c r="F235" s="586" t="s">
        <v>21</v>
      </c>
      <c r="G235" s="405">
        <v>807</v>
      </c>
      <c r="H235" s="445"/>
      <c r="I235" s="446"/>
      <c r="J235" s="82"/>
      <c r="K235" s="255"/>
      <c r="L235" s="236"/>
    </row>
    <row r="236" spans="1:13" s="5" customFormat="1">
      <c r="A236" s="380"/>
      <c r="B236" s="384"/>
      <c r="C236" s="398" t="s">
        <v>211</v>
      </c>
      <c r="D236" s="585"/>
      <c r="E236" s="453" t="s">
        <v>160</v>
      </c>
      <c r="F236" s="586" t="s">
        <v>21</v>
      </c>
      <c r="G236" s="405">
        <v>538</v>
      </c>
      <c r="H236" s="445"/>
      <c r="I236" s="446"/>
      <c r="J236" s="114"/>
      <c r="K236" s="254"/>
      <c r="L236" s="237"/>
    </row>
    <row r="237" spans="1:13" s="5" customFormat="1">
      <c r="A237" s="380"/>
      <c r="B237" s="384"/>
      <c r="C237" s="398" t="s">
        <v>212</v>
      </c>
      <c r="D237" s="585"/>
      <c r="E237" s="453" t="s">
        <v>161</v>
      </c>
      <c r="F237" s="586" t="s">
        <v>21</v>
      </c>
      <c r="G237" s="405">
        <v>400</v>
      </c>
      <c r="H237" s="445"/>
      <c r="I237" s="446"/>
      <c r="J237" s="114"/>
      <c r="K237" s="254"/>
      <c r="L237" s="237"/>
    </row>
    <row r="238" spans="1:13" s="5" customFormat="1">
      <c r="A238" s="380"/>
      <c r="B238" s="384"/>
      <c r="C238" s="398" t="s">
        <v>213</v>
      </c>
      <c r="D238" s="585"/>
      <c r="E238" s="398" t="s">
        <v>158</v>
      </c>
      <c r="F238" s="586" t="s">
        <v>21</v>
      </c>
      <c r="G238" s="405">
        <v>589</v>
      </c>
      <c r="H238" s="445"/>
      <c r="I238" s="446"/>
      <c r="J238" s="114"/>
      <c r="K238" s="254"/>
      <c r="L238" s="237"/>
    </row>
    <row r="239" spans="1:13" s="5" customFormat="1" ht="13.5" thickBot="1">
      <c r="A239" s="409"/>
      <c r="B239" s="410"/>
      <c r="C239" s="410"/>
      <c r="D239" s="410"/>
      <c r="E239" s="411" t="s">
        <v>85</v>
      </c>
      <c r="F239" s="450" t="s">
        <v>13</v>
      </c>
      <c r="G239" s="450" t="s">
        <v>13</v>
      </c>
      <c r="H239" s="451" t="s">
        <v>13</v>
      </c>
      <c r="I239" s="413">
        <f>I228+I230+I234</f>
        <v>0</v>
      </c>
      <c r="J239" s="114"/>
      <c r="K239" s="254"/>
      <c r="L239" s="237"/>
    </row>
    <row r="240" spans="1:13" s="204" customFormat="1" ht="13.5" thickTop="1">
      <c r="A240" s="209"/>
      <c r="B240" s="219"/>
      <c r="C240" s="219"/>
      <c r="D240" s="219"/>
      <c r="E240" s="182" t="s">
        <v>729</v>
      </c>
      <c r="F240" s="210"/>
      <c r="G240" s="438"/>
      <c r="H240" s="211"/>
      <c r="I240" s="231"/>
      <c r="J240" s="82"/>
      <c r="K240" s="254"/>
      <c r="L240" s="12"/>
    </row>
    <row r="241" spans="1:12" s="5" customFormat="1" ht="148.5" customHeight="1">
      <c r="A241" s="439">
        <v>90</v>
      </c>
      <c r="B241" s="441"/>
      <c r="C241" s="441"/>
      <c r="D241" s="441" t="s">
        <v>180</v>
      </c>
      <c r="E241" s="440" t="s">
        <v>880</v>
      </c>
      <c r="F241" s="442" t="s">
        <v>151</v>
      </c>
      <c r="G241" s="452">
        <v>98</v>
      </c>
      <c r="H241" s="443"/>
      <c r="I241" s="444"/>
      <c r="J241" s="114"/>
      <c r="K241" s="254"/>
      <c r="L241" s="237"/>
    </row>
    <row r="242" spans="1:12" s="5" customFormat="1">
      <c r="A242" s="380"/>
      <c r="B242" s="384"/>
      <c r="C242" s="398" t="s">
        <v>214</v>
      </c>
      <c r="D242" s="585"/>
      <c r="E242" s="453" t="s">
        <v>618</v>
      </c>
      <c r="F242" s="586"/>
      <c r="G242" s="405"/>
      <c r="H242" s="445"/>
      <c r="I242" s="446"/>
      <c r="J242" s="114"/>
      <c r="K242" s="254"/>
      <c r="L242" s="237"/>
    </row>
    <row r="243" spans="1:12" s="5" customFormat="1" ht="25.5">
      <c r="A243" s="439">
        <v>91</v>
      </c>
      <c r="B243" s="441"/>
      <c r="C243" s="441"/>
      <c r="D243" s="441" t="s">
        <v>180</v>
      </c>
      <c r="E243" s="440" t="s">
        <v>566</v>
      </c>
      <c r="F243" s="442" t="s">
        <v>151</v>
      </c>
      <c r="G243" s="452">
        <v>98</v>
      </c>
      <c r="H243" s="443"/>
      <c r="I243" s="444"/>
      <c r="J243" s="185"/>
      <c r="K243" s="254"/>
      <c r="L243" s="237"/>
    </row>
    <row r="244" spans="1:12" s="5" customFormat="1">
      <c r="A244" s="380"/>
      <c r="B244" s="384"/>
      <c r="C244" s="398" t="s">
        <v>565</v>
      </c>
      <c r="D244" s="585"/>
      <c r="E244" s="453" t="s">
        <v>618</v>
      </c>
      <c r="F244" s="586"/>
      <c r="G244" s="405"/>
      <c r="H244" s="445"/>
      <c r="I244" s="446"/>
      <c r="J244" s="185"/>
      <c r="K244" s="254"/>
      <c r="L244" s="237"/>
    </row>
    <row r="245" spans="1:12" s="5" customFormat="1" ht="13.5" thickBot="1">
      <c r="A245" s="409"/>
      <c r="B245" s="410"/>
      <c r="C245" s="410"/>
      <c r="D245" s="410"/>
      <c r="E245" s="411" t="s">
        <v>730</v>
      </c>
      <c r="F245" s="410" t="s">
        <v>13</v>
      </c>
      <c r="G245" s="410" t="s">
        <v>13</v>
      </c>
      <c r="H245" s="412" t="s">
        <v>13</v>
      </c>
      <c r="I245" s="413">
        <f>SUM(I241:I244)</f>
        <v>0</v>
      </c>
      <c r="J245" s="185"/>
      <c r="K245" s="254"/>
      <c r="L245" s="237"/>
    </row>
    <row r="246" spans="1:12" s="5" customFormat="1" ht="17.25" thickTop="1" thickBot="1">
      <c r="A246" s="38"/>
      <c r="B246" s="49"/>
      <c r="C246" s="36"/>
      <c r="D246" s="156"/>
      <c r="E246" s="163" t="s">
        <v>28</v>
      </c>
      <c r="F246" s="48" t="s">
        <v>13</v>
      </c>
      <c r="G246" s="34" t="s">
        <v>13</v>
      </c>
      <c r="H246" s="33" t="s">
        <v>13</v>
      </c>
      <c r="I246" s="112">
        <f>I226+I239+I245</f>
        <v>0</v>
      </c>
      <c r="J246" s="114"/>
      <c r="K246" s="254"/>
      <c r="L246" s="237"/>
    </row>
    <row r="247" spans="1:12" s="5" customFormat="1" ht="17.25" thickTop="1" thickBot="1">
      <c r="A247" s="208" t="s">
        <v>255</v>
      </c>
      <c r="B247" s="142" t="s">
        <v>118</v>
      </c>
      <c r="C247" s="206"/>
      <c r="D247" s="207" t="s">
        <v>29</v>
      </c>
      <c r="E247" s="162" t="s">
        <v>30</v>
      </c>
      <c r="F247" s="142" t="s">
        <v>13</v>
      </c>
      <c r="G247" s="144" t="s">
        <v>13</v>
      </c>
      <c r="H247" s="145" t="s">
        <v>13</v>
      </c>
      <c r="I247" s="146" t="s">
        <v>13</v>
      </c>
      <c r="J247" s="114"/>
      <c r="K247" s="254"/>
      <c r="L247" s="237"/>
    </row>
    <row r="248" spans="1:12" s="5" customFormat="1" ht="13.5" thickTop="1">
      <c r="A248" s="217"/>
      <c r="B248" s="218"/>
      <c r="C248" s="179"/>
      <c r="D248" s="219" t="s">
        <v>86</v>
      </c>
      <c r="E248" s="215" t="s">
        <v>71</v>
      </c>
      <c r="F248" s="218" t="s">
        <v>13</v>
      </c>
      <c r="G248" s="183" t="s">
        <v>13</v>
      </c>
      <c r="H248" s="319" t="s">
        <v>13</v>
      </c>
      <c r="I248" s="227" t="s">
        <v>13</v>
      </c>
      <c r="J248" s="114"/>
      <c r="K248" s="254"/>
      <c r="L248" s="237"/>
    </row>
    <row r="249" spans="1:12" s="5" customFormat="1">
      <c r="A249" s="587">
        <v>92</v>
      </c>
      <c r="B249" s="188"/>
      <c r="C249" s="588"/>
      <c r="D249" s="588"/>
      <c r="E249" s="588" t="s">
        <v>739</v>
      </c>
      <c r="F249" s="589" t="s">
        <v>72</v>
      </c>
      <c r="G249" s="590">
        <v>14</v>
      </c>
      <c r="H249" s="221"/>
      <c r="I249" s="591"/>
      <c r="J249" s="114"/>
      <c r="K249" s="254"/>
      <c r="L249" s="237"/>
    </row>
    <row r="250" spans="1:12" s="5" customFormat="1">
      <c r="A250" s="587"/>
      <c r="B250" s="188"/>
      <c r="C250" s="563" t="s">
        <v>106</v>
      </c>
      <c r="D250" s="122"/>
      <c r="E250" s="592" t="s">
        <v>741</v>
      </c>
      <c r="F250" s="220"/>
      <c r="G250" s="592"/>
      <c r="H250" s="221"/>
      <c r="I250" s="200"/>
      <c r="J250" s="114"/>
      <c r="K250" s="254"/>
      <c r="L250" s="237"/>
    </row>
    <row r="251" spans="1:12" s="5" customFormat="1" ht="25.5">
      <c r="A251" s="587">
        <v>93</v>
      </c>
      <c r="B251" s="589"/>
      <c r="C251" s="589"/>
      <c r="D251" s="589"/>
      <c r="E251" s="588" t="s">
        <v>740</v>
      </c>
      <c r="F251" s="589" t="s">
        <v>72</v>
      </c>
      <c r="G251" s="590">
        <v>6</v>
      </c>
      <c r="H251" s="221"/>
      <c r="I251" s="591"/>
      <c r="J251" s="114"/>
      <c r="K251" s="254"/>
      <c r="L251" s="237"/>
    </row>
    <row r="252" spans="1:12" s="5" customFormat="1">
      <c r="A252" s="216"/>
      <c r="B252" s="220"/>
      <c r="C252" s="563" t="s">
        <v>107</v>
      </c>
      <c r="D252" s="220"/>
      <c r="E252" s="592" t="s">
        <v>742</v>
      </c>
      <c r="F252" s="220"/>
      <c r="G252" s="592"/>
      <c r="H252" s="221"/>
      <c r="I252" s="229"/>
      <c r="J252" s="114"/>
      <c r="K252" s="254"/>
      <c r="L252" s="237"/>
    </row>
    <row r="253" spans="1:12" s="5" customFormat="1">
      <c r="A253" s="587">
        <v>94</v>
      </c>
      <c r="B253" s="589"/>
      <c r="C253" s="589"/>
      <c r="D253" s="589"/>
      <c r="E253" s="588" t="s">
        <v>746</v>
      </c>
      <c r="F253" s="589" t="s">
        <v>72</v>
      </c>
      <c r="G253" s="590">
        <v>3</v>
      </c>
      <c r="H253" s="221"/>
      <c r="I253" s="591"/>
      <c r="J253" s="114"/>
      <c r="K253" s="254"/>
      <c r="L253" s="237"/>
    </row>
    <row r="254" spans="1:12" s="5" customFormat="1">
      <c r="A254" s="216"/>
      <c r="B254" s="220"/>
      <c r="C254" s="563" t="s">
        <v>108</v>
      </c>
      <c r="D254" s="220"/>
      <c r="E254" s="592" t="s">
        <v>743</v>
      </c>
      <c r="F254" s="220"/>
      <c r="G254" s="592"/>
      <c r="H254" s="221"/>
      <c r="I254" s="229"/>
      <c r="J254" s="114"/>
      <c r="K254" s="254"/>
      <c r="L254" s="237"/>
    </row>
    <row r="255" spans="1:12" s="5" customFormat="1" ht="13.5" thickBot="1">
      <c r="A255" s="214"/>
      <c r="B255" s="213"/>
      <c r="C255" s="213"/>
      <c r="D255" s="213"/>
      <c r="E255" s="212" t="s">
        <v>63</v>
      </c>
      <c r="F255" s="213" t="s">
        <v>13</v>
      </c>
      <c r="G255" s="213" t="s">
        <v>13</v>
      </c>
      <c r="H255" s="184" t="s">
        <v>13</v>
      </c>
      <c r="I255" s="228">
        <f>SUM(I249:I254)</f>
        <v>0</v>
      </c>
      <c r="J255" s="114"/>
      <c r="K255" s="254"/>
      <c r="L255" s="237"/>
    </row>
    <row r="256" spans="1:12" s="5" customFormat="1" ht="13.5" thickTop="1">
      <c r="A256" s="320"/>
      <c r="B256" s="179"/>
      <c r="C256" s="179"/>
      <c r="D256" s="179"/>
      <c r="E256" s="215" t="s">
        <v>103</v>
      </c>
      <c r="F256" s="179" t="s">
        <v>13</v>
      </c>
      <c r="G256" s="179" t="s">
        <v>13</v>
      </c>
      <c r="H256" s="321" t="s">
        <v>13</v>
      </c>
      <c r="I256" s="322" t="s">
        <v>13</v>
      </c>
      <c r="J256" s="114"/>
      <c r="K256" s="254"/>
      <c r="L256" s="237"/>
    </row>
    <row r="257" spans="1:12" s="5" customFormat="1">
      <c r="A257" s="323">
        <v>95</v>
      </c>
      <c r="B257" s="220"/>
      <c r="C257" s="119"/>
      <c r="D257" s="119" t="s">
        <v>182</v>
      </c>
      <c r="E257" s="593" t="s">
        <v>102</v>
      </c>
      <c r="F257" s="119" t="s">
        <v>21</v>
      </c>
      <c r="G257" s="187">
        <v>75</v>
      </c>
      <c r="H257" s="221"/>
      <c r="I257" s="324"/>
      <c r="J257" s="114"/>
      <c r="K257" s="254"/>
      <c r="L257" s="237"/>
    </row>
    <row r="258" spans="1:12" s="5" customFormat="1">
      <c r="A258" s="323"/>
      <c r="B258" s="119"/>
      <c r="C258" s="238" t="s">
        <v>139</v>
      </c>
      <c r="D258" s="119"/>
      <c r="E258" s="594" t="s">
        <v>748</v>
      </c>
      <c r="F258" s="119"/>
      <c r="G258" s="276"/>
      <c r="H258" s="325"/>
      <c r="I258" s="326"/>
      <c r="J258" s="114"/>
      <c r="K258" s="254"/>
      <c r="L258" s="237"/>
    </row>
    <row r="259" spans="1:12" s="5" customFormat="1" ht="13.5" thickBot="1">
      <c r="A259" s="214"/>
      <c r="B259" s="213"/>
      <c r="C259" s="213"/>
      <c r="D259" s="213"/>
      <c r="E259" s="212" t="s">
        <v>104</v>
      </c>
      <c r="F259" s="213" t="s">
        <v>13</v>
      </c>
      <c r="G259" s="213" t="s">
        <v>13</v>
      </c>
      <c r="H259" s="184" t="s">
        <v>13</v>
      </c>
      <c r="I259" s="228">
        <f>I257</f>
        <v>0</v>
      </c>
      <c r="J259" s="114"/>
      <c r="K259" s="254"/>
      <c r="L259" s="237"/>
    </row>
    <row r="260" spans="1:12" s="5" customFormat="1" ht="17.25" thickTop="1" thickBot="1">
      <c r="A260" s="38"/>
      <c r="B260" s="49"/>
      <c r="C260" s="36"/>
      <c r="D260" s="156"/>
      <c r="E260" s="163" t="s">
        <v>31</v>
      </c>
      <c r="F260" s="37" t="s">
        <v>13</v>
      </c>
      <c r="G260" s="164" t="s">
        <v>13</v>
      </c>
      <c r="H260" s="165" t="s">
        <v>13</v>
      </c>
      <c r="I260" s="112">
        <f>I259+I255</f>
        <v>0</v>
      </c>
      <c r="J260" s="114"/>
      <c r="K260" s="254"/>
      <c r="L260" s="237"/>
    </row>
    <row r="261" spans="1:12" s="5" customFormat="1" ht="17.25" thickTop="1" thickBot="1">
      <c r="A261" s="208" t="s">
        <v>256</v>
      </c>
      <c r="B261" s="142" t="s">
        <v>119</v>
      </c>
      <c r="C261" s="206"/>
      <c r="D261" s="207" t="s">
        <v>32</v>
      </c>
      <c r="E261" s="162" t="s">
        <v>33</v>
      </c>
      <c r="F261" s="142" t="s">
        <v>13</v>
      </c>
      <c r="G261" s="144" t="s">
        <v>13</v>
      </c>
      <c r="H261" s="145" t="s">
        <v>13</v>
      </c>
      <c r="I261" s="146" t="s">
        <v>13</v>
      </c>
      <c r="J261" s="114"/>
      <c r="K261" s="254"/>
      <c r="L261" s="237"/>
    </row>
    <row r="262" spans="1:12" s="5" customFormat="1" ht="13.5" thickTop="1">
      <c r="A262" s="320"/>
      <c r="B262" s="179"/>
      <c r="C262" s="179"/>
      <c r="D262" s="179" t="s">
        <v>34</v>
      </c>
      <c r="E262" s="215" t="s">
        <v>133</v>
      </c>
      <c r="F262" s="179" t="s">
        <v>13</v>
      </c>
      <c r="G262" s="179" t="s">
        <v>13</v>
      </c>
      <c r="H262" s="321" t="s">
        <v>13</v>
      </c>
      <c r="I262" s="322" t="s">
        <v>13</v>
      </c>
      <c r="J262" s="114"/>
      <c r="K262" s="254"/>
      <c r="L262" s="237"/>
    </row>
    <row r="263" spans="1:12" s="544" customFormat="1">
      <c r="A263" s="323">
        <v>96</v>
      </c>
      <c r="B263" s="220"/>
      <c r="C263" s="119"/>
      <c r="D263" s="119"/>
      <c r="E263" s="593" t="s">
        <v>783</v>
      </c>
      <c r="F263" s="119" t="s">
        <v>21</v>
      </c>
      <c r="G263" s="187">
        <f>(50.5+143+14+15)*0.24</f>
        <v>53.4</v>
      </c>
      <c r="H263" s="221"/>
      <c r="I263" s="324"/>
      <c r="J263" s="542"/>
      <c r="K263" s="543"/>
      <c r="L263" s="543"/>
    </row>
    <row r="264" spans="1:12" s="546" customFormat="1" ht="21" customHeight="1">
      <c r="A264" s="323"/>
      <c r="B264" s="119"/>
      <c r="C264" s="238" t="s">
        <v>109</v>
      </c>
      <c r="D264" s="119"/>
      <c r="E264" s="594" t="s">
        <v>781</v>
      </c>
      <c r="F264" s="119"/>
      <c r="G264" s="276"/>
      <c r="H264" s="325"/>
      <c r="I264" s="326"/>
      <c r="J264" s="545"/>
      <c r="K264" s="544"/>
      <c r="L264" s="544"/>
    </row>
    <row r="265" spans="1:12" s="544" customFormat="1">
      <c r="A265" s="323">
        <v>97</v>
      </c>
      <c r="B265" s="220"/>
      <c r="C265" s="119"/>
      <c r="D265" s="119"/>
      <c r="E265" s="593" t="s">
        <v>784</v>
      </c>
      <c r="F265" s="119" t="s">
        <v>21</v>
      </c>
      <c r="G265" s="187">
        <f>103*0.24</f>
        <v>24.72</v>
      </c>
      <c r="H265" s="221"/>
      <c r="I265" s="324"/>
      <c r="J265" s="547"/>
      <c r="K265" s="546"/>
      <c r="L265" s="546"/>
    </row>
    <row r="266" spans="1:12" s="546" customFormat="1" ht="19.5" customHeight="1">
      <c r="A266" s="323"/>
      <c r="B266" s="119"/>
      <c r="C266" s="238" t="s">
        <v>779</v>
      </c>
      <c r="D266" s="119"/>
      <c r="E266" s="594" t="s">
        <v>782</v>
      </c>
      <c r="F266" s="119"/>
      <c r="G266" s="276"/>
      <c r="H266" s="325"/>
      <c r="I266" s="326"/>
      <c r="J266" s="548"/>
      <c r="K266" s="544"/>
      <c r="L266" s="544"/>
    </row>
    <row r="267" spans="1:12" s="544" customFormat="1">
      <c r="A267" s="323">
        <v>98</v>
      </c>
      <c r="B267" s="220"/>
      <c r="C267" s="119"/>
      <c r="D267" s="119"/>
      <c r="E267" s="334" t="s">
        <v>785</v>
      </c>
      <c r="F267" s="119" t="s">
        <v>21</v>
      </c>
      <c r="G267" s="187">
        <f>187*0.12</f>
        <v>22.44</v>
      </c>
      <c r="H267" s="221"/>
      <c r="I267" s="324"/>
      <c r="J267" s="547"/>
      <c r="K267" s="546"/>
      <c r="L267" s="546"/>
    </row>
    <row r="268" spans="1:12" s="546" customFormat="1" ht="18" customHeight="1">
      <c r="A268" s="323"/>
      <c r="B268" s="119"/>
      <c r="C268" s="238" t="s">
        <v>778</v>
      </c>
      <c r="D268" s="119"/>
      <c r="E268" s="594" t="s">
        <v>780</v>
      </c>
      <c r="F268" s="119"/>
      <c r="G268" s="276"/>
      <c r="H268" s="325"/>
      <c r="I268" s="326"/>
      <c r="J268" s="545"/>
      <c r="K268" s="544"/>
      <c r="L268" s="544"/>
    </row>
    <row r="269" spans="1:12" s="544" customFormat="1">
      <c r="A269" s="323">
        <v>99</v>
      </c>
      <c r="B269" s="220"/>
      <c r="C269" s="119"/>
      <c r="D269" s="119"/>
      <c r="E269" s="334" t="s">
        <v>787</v>
      </c>
      <c r="F269" s="119" t="s">
        <v>21</v>
      </c>
      <c r="G269" s="187">
        <v>0.4</v>
      </c>
      <c r="H269" s="221"/>
      <c r="I269" s="324"/>
      <c r="J269" s="547"/>
      <c r="K269" s="546"/>
      <c r="L269" s="546"/>
    </row>
    <row r="270" spans="1:12" s="546" customFormat="1" ht="18.75" customHeight="1">
      <c r="A270" s="323"/>
      <c r="B270" s="119"/>
      <c r="C270" s="238" t="s">
        <v>778</v>
      </c>
      <c r="D270" s="119"/>
      <c r="E270" s="594" t="s">
        <v>788</v>
      </c>
      <c r="F270" s="119"/>
      <c r="G270" s="276"/>
      <c r="H270" s="325"/>
      <c r="I270" s="326"/>
      <c r="J270" s="545"/>
      <c r="K270" s="544"/>
      <c r="L270" s="544"/>
    </row>
    <row r="271" spans="1:12" s="544" customFormat="1">
      <c r="A271" s="323">
        <v>100</v>
      </c>
      <c r="B271" s="220"/>
      <c r="C271" s="119"/>
      <c r="D271" s="119"/>
      <c r="E271" s="334" t="s">
        <v>786</v>
      </c>
      <c r="F271" s="119" t="s">
        <v>21</v>
      </c>
      <c r="G271" s="187">
        <f>1.21+1.49+2.19+54+4.1+4.5+3.98+6.84</f>
        <v>78.31</v>
      </c>
      <c r="H271" s="221"/>
      <c r="I271" s="324"/>
      <c r="J271" s="547"/>
      <c r="K271" s="546"/>
      <c r="L271" s="546"/>
    </row>
    <row r="272" spans="1:12" s="550" customFormat="1" ht="51.75" customHeight="1">
      <c r="A272" s="323"/>
      <c r="B272" s="119"/>
      <c r="C272" s="238"/>
      <c r="D272" s="119"/>
      <c r="E272" s="594" t="s">
        <v>789</v>
      </c>
      <c r="F272" s="119"/>
      <c r="G272" s="276"/>
      <c r="H272" s="325"/>
      <c r="I272" s="326"/>
      <c r="J272" s="549"/>
      <c r="K272" s="544"/>
      <c r="L272" s="544"/>
    </row>
    <row r="273" spans="1:12" s="123" customFormat="1" ht="13.5" thickBot="1">
      <c r="A273" s="66"/>
      <c r="B273" s="65"/>
      <c r="C273" s="65"/>
      <c r="D273" s="65"/>
      <c r="E273" s="64" t="s">
        <v>132</v>
      </c>
      <c r="F273" s="65" t="s">
        <v>13</v>
      </c>
      <c r="G273" s="65" t="s">
        <v>13</v>
      </c>
      <c r="H273" s="595" t="s">
        <v>13</v>
      </c>
      <c r="I273" s="100">
        <f>SUM(I263:I272)</f>
        <v>0</v>
      </c>
      <c r="J273" s="138"/>
      <c r="K273" s="258"/>
      <c r="L273" s="259"/>
    </row>
    <row r="274" spans="1:12" s="124" customFormat="1" ht="13.5" thickTop="1">
      <c r="A274" s="217"/>
      <c r="B274" s="218"/>
      <c r="C274" s="179"/>
      <c r="D274" s="218" t="s">
        <v>88</v>
      </c>
      <c r="E274" s="273" t="s">
        <v>134</v>
      </c>
      <c r="F274" s="218" t="s">
        <v>13</v>
      </c>
      <c r="G274" s="183" t="s">
        <v>13</v>
      </c>
      <c r="H274" s="319" t="s">
        <v>13</v>
      </c>
      <c r="I274" s="227" t="s">
        <v>13</v>
      </c>
      <c r="J274" s="138"/>
      <c r="K274" s="260"/>
      <c r="L274" s="261"/>
    </row>
    <row r="275" spans="1:12" s="544" customFormat="1">
      <c r="A275" s="323">
        <v>101</v>
      </c>
      <c r="B275" s="220"/>
      <c r="C275" s="119"/>
      <c r="D275" s="119"/>
      <c r="E275" s="334" t="s">
        <v>809</v>
      </c>
      <c r="F275" s="119" t="s">
        <v>12</v>
      </c>
      <c r="G275" s="349">
        <v>28</v>
      </c>
      <c r="H275" s="221"/>
      <c r="I275" s="324"/>
      <c r="J275" s="547"/>
    </row>
    <row r="276" spans="1:12" s="5" customFormat="1">
      <c r="A276" s="216"/>
      <c r="B276" s="220"/>
      <c r="C276" s="238" t="s">
        <v>804</v>
      </c>
      <c r="D276" s="122"/>
      <c r="E276" s="350" t="s">
        <v>793</v>
      </c>
      <c r="F276" s="584"/>
      <c r="G276" s="350"/>
      <c r="H276" s="221"/>
      <c r="I276" s="200"/>
      <c r="J276" s="185"/>
      <c r="K276" s="254"/>
      <c r="L276" s="237"/>
    </row>
    <row r="277" spans="1:12" s="544" customFormat="1" ht="25.5">
      <c r="A277" s="323">
        <v>102</v>
      </c>
      <c r="B277" s="220"/>
      <c r="C277" s="119"/>
      <c r="D277" s="119"/>
      <c r="E277" s="334" t="s">
        <v>811</v>
      </c>
      <c r="F277" s="119" t="s">
        <v>12</v>
      </c>
      <c r="G277" s="349">
        <v>2</v>
      </c>
      <c r="H277" s="221"/>
      <c r="I277" s="324"/>
      <c r="J277" s="547"/>
    </row>
    <row r="278" spans="1:12" s="5" customFormat="1">
      <c r="A278" s="216"/>
      <c r="B278" s="220"/>
      <c r="C278" s="238" t="s">
        <v>805</v>
      </c>
      <c r="D278" s="122"/>
      <c r="E278" s="350" t="s">
        <v>803</v>
      </c>
      <c r="F278" s="584"/>
      <c r="G278" s="350"/>
      <c r="H278" s="221"/>
      <c r="I278" s="200"/>
      <c r="J278" s="185"/>
      <c r="K278" s="254"/>
      <c r="L278" s="237"/>
    </row>
    <row r="279" spans="1:12" s="544" customFormat="1" ht="25.5">
      <c r="A279" s="323">
        <v>103</v>
      </c>
      <c r="B279" s="220"/>
      <c r="C279" s="119"/>
      <c r="D279" s="119"/>
      <c r="E279" s="334" t="s">
        <v>801</v>
      </c>
      <c r="F279" s="119" t="s">
        <v>12</v>
      </c>
      <c r="G279" s="349">
        <v>6</v>
      </c>
      <c r="H279" s="221"/>
      <c r="I279" s="324"/>
      <c r="J279" s="547"/>
    </row>
    <row r="280" spans="1:12" s="5" customFormat="1">
      <c r="A280" s="216"/>
      <c r="B280" s="220"/>
      <c r="C280" s="238" t="s">
        <v>794</v>
      </c>
      <c r="D280" s="122"/>
      <c r="E280" s="350" t="s">
        <v>814</v>
      </c>
      <c r="F280" s="584"/>
      <c r="G280" s="350"/>
      <c r="H280" s="221"/>
      <c r="I280" s="200"/>
      <c r="J280" s="185"/>
      <c r="K280" s="254"/>
      <c r="L280" s="237"/>
    </row>
    <row r="281" spans="1:12" s="544" customFormat="1" ht="25.5">
      <c r="A281" s="323">
        <v>104</v>
      </c>
      <c r="B281" s="220"/>
      <c r="C281" s="119"/>
      <c r="D281" s="119"/>
      <c r="E281" s="334" t="s">
        <v>790</v>
      </c>
      <c r="F281" s="119" t="s">
        <v>12</v>
      </c>
      <c r="G281" s="349">
        <f>4+6</f>
        <v>10</v>
      </c>
      <c r="H281" s="221"/>
      <c r="I281" s="324"/>
      <c r="J281" s="547"/>
    </row>
    <row r="282" spans="1:12" s="5" customFormat="1">
      <c r="A282" s="216"/>
      <c r="B282" s="220"/>
      <c r="C282" s="238" t="s">
        <v>796</v>
      </c>
      <c r="D282" s="122"/>
      <c r="E282" s="350" t="s">
        <v>795</v>
      </c>
      <c r="F282" s="584"/>
      <c r="G282" s="350"/>
      <c r="H282" s="221"/>
      <c r="I282" s="200"/>
      <c r="J282" s="185"/>
      <c r="K282" s="254"/>
      <c r="L282" s="237"/>
    </row>
    <row r="283" spans="1:12" s="544" customFormat="1" ht="25.5">
      <c r="A283" s="323">
        <v>105</v>
      </c>
      <c r="B283" s="220"/>
      <c r="C283" s="119"/>
      <c r="D283" s="119"/>
      <c r="E283" s="334" t="s">
        <v>798</v>
      </c>
      <c r="F283" s="119" t="s">
        <v>12</v>
      </c>
      <c r="G283" s="349">
        <v>16</v>
      </c>
      <c r="H283" s="221"/>
      <c r="I283" s="324"/>
      <c r="J283" s="547"/>
    </row>
    <row r="284" spans="1:12" s="5" customFormat="1">
      <c r="A284" s="216"/>
      <c r="B284" s="220"/>
      <c r="C284" s="238" t="s">
        <v>799</v>
      </c>
      <c r="D284" s="122"/>
      <c r="E284" s="350" t="s">
        <v>797</v>
      </c>
      <c r="F284" s="584"/>
      <c r="G284" s="350"/>
      <c r="H284" s="221"/>
      <c r="I284" s="200"/>
      <c r="J284" s="185"/>
      <c r="K284" s="254"/>
      <c r="L284" s="237"/>
    </row>
    <row r="285" spans="1:12" s="544" customFormat="1" ht="25.5">
      <c r="A285" s="323">
        <v>106</v>
      </c>
      <c r="B285" s="220"/>
      <c r="C285" s="119"/>
      <c r="D285" s="119"/>
      <c r="E285" s="334" t="s">
        <v>791</v>
      </c>
      <c r="F285" s="119" t="s">
        <v>12</v>
      </c>
      <c r="G285" s="349">
        <v>3</v>
      </c>
      <c r="H285" s="221"/>
      <c r="I285" s="324"/>
      <c r="J285" s="547"/>
    </row>
    <row r="286" spans="1:12" s="5" customFormat="1">
      <c r="A286" s="216"/>
      <c r="B286" s="220"/>
      <c r="C286" s="238" t="s">
        <v>800</v>
      </c>
      <c r="D286" s="122"/>
      <c r="E286" s="350" t="s">
        <v>797</v>
      </c>
      <c r="F286" s="584"/>
      <c r="G286" s="350"/>
      <c r="H286" s="221"/>
      <c r="I286" s="200"/>
      <c r="J286" s="185"/>
      <c r="K286" s="254"/>
      <c r="L286" s="237"/>
    </row>
    <row r="287" spans="1:12" s="544" customFormat="1" ht="25.5">
      <c r="A287" s="323">
        <v>107</v>
      </c>
      <c r="B287" s="220"/>
      <c r="C287" s="119"/>
      <c r="D287" s="119"/>
      <c r="E287" s="334" t="s">
        <v>792</v>
      </c>
      <c r="F287" s="119" t="s">
        <v>12</v>
      </c>
      <c r="G287" s="349">
        <v>1</v>
      </c>
      <c r="H287" s="221"/>
      <c r="I287" s="324"/>
      <c r="J287" s="547"/>
    </row>
    <row r="288" spans="1:12" s="544" customFormat="1">
      <c r="A288" s="216"/>
      <c r="B288" s="384"/>
      <c r="C288" s="238" t="s">
        <v>802</v>
      </c>
      <c r="D288" s="400"/>
      <c r="E288" s="350" t="s">
        <v>673</v>
      </c>
      <c r="F288" s="400"/>
      <c r="G288" s="385"/>
      <c r="H288" s="386"/>
      <c r="I288" s="596"/>
      <c r="J288" s="547"/>
    </row>
    <row r="289" spans="1:12" s="5" customFormat="1">
      <c r="A289" s="323">
        <v>108</v>
      </c>
      <c r="B289" s="220"/>
      <c r="C289" s="238"/>
      <c r="D289" s="122"/>
      <c r="E289" s="125" t="s">
        <v>806</v>
      </c>
      <c r="F289" s="119" t="s">
        <v>807</v>
      </c>
      <c r="G289" s="349">
        <v>3</v>
      </c>
      <c r="H289" s="221"/>
      <c r="I289" s="200"/>
      <c r="J289" s="114"/>
      <c r="K289" s="254"/>
      <c r="L289" s="237"/>
    </row>
    <row r="290" spans="1:12" s="5" customFormat="1">
      <c r="A290" s="216"/>
      <c r="B290" s="220"/>
      <c r="C290" s="238" t="s">
        <v>808</v>
      </c>
      <c r="D290" s="122"/>
      <c r="E290" s="350" t="s">
        <v>797</v>
      </c>
      <c r="F290" s="584"/>
      <c r="G290" s="350"/>
      <c r="H290" s="221"/>
      <c r="I290" s="200"/>
      <c r="J290" s="114"/>
      <c r="K290" s="254"/>
      <c r="L290" s="237"/>
    </row>
    <row r="291" spans="1:12" s="5" customFormat="1" ht="49.5" customHeight="1">
      <c r="A291" s="323">
        <v>109</v>
      </c>
      <c r="B291" s="220"/>
      <c r="C291" s="238"/>
      <c r="D291" s="122"/>
      <c r="E291" s="125" t="s">
        <v>690</v>
      </c>
      <c r="F291" s="119" t="s">
        <v>72</v>
      </c>
      <c r="G291" s="349">
        <v>1</v>
      </c>
      <c r="H291" s="221"/>
      <c r="I291" s="200"/>
      <c r="J291" s="185"/>
      <c r="K291" s="254"/>
      <c r="L291" s="237"/>
    </row>
    <row r="292" spans="1:12" s="5" customFormat="1">
      <c r="A292" s="216"/>
      <c r="B292" s="220"/>
      <c r="C292" s="238" t="s">
        <v>810</v>
      </c>
      <c r="D292" s="122"/>
      <c r="E292" s="350" t="s">
        <v>717</v>
      </c>
      <c r="F292" s="584"/>
      <c r="G292" s="350"/>
      <c r="H292" s="221"/>
      <c r="I292" s="200"/>
      <c r="J292" s="185"/>
      <c r="K292" s="254"/>
      <c r="L292" s="237"/>
    </row>
    <row r="293" spans="1:12" s="5" customFormat="1" ht="13.5" thickBot="1">
      <c r="A293" s="214"/>
      <c r="B293" s="213"/>
      <c r="C293" s="213"/>
      <c r="D293" s="213"/>
      <c r="E293" s="212" t="s">
        <v>87</v>
      </c>
      <c r="F293" s="213" t="s">
        <v>13</v>
      </c>
      <c r="G293" s="213" t="s">
        <v>13</v>
      </c>
      <c r="H293" s="184" t="s">
        <v>13</v>
      </c>
      <c r="I293" s="228">
        <f>SUM(I275:I291)</f>
        <v>0</v>
      </c>
      <c r="J293" s="114"/>
      <c r="K293" s="254"/>
      <c r="L293" s="237"/>
    </row>
    <row r="294" spans="1:12" s="5" customFormat="1" ht="17.25" customHeight="1" thickTop="1">
      <c r="A294" s="217"/>
      <c r="B294" s="218"/>
      <c r="C294" s="179"/>
      <c r="D294" s="218" t="s">
        <v>455</v>
      </c>
      <c r="E294" s="273" t="s">
        <v>456</v>
      </c>
      <c r="F294" s="218" t="s">
        <v>13</v>
      </c>
      <c r="G294" s="183" t="s">
        <v>13</v>
      </c>
      <c r="H294" s="224" t="s">
        <v>13</v>
      </c>
      <c r="I294" s="227" t="s">
        <v>13</v>
      </c>
      <c r="K294" s="254"/>
      <c r="L294" s="237"/>
    </row>
    <row r="295" spans="1:12" s="236" customFormat="1" ht="12.75" customHeight="1">
      <c r="A295" s="372"/>
      <c r="B295" s="373"/>
      <c r="C295" s="374"/>
      <c r="D295" s="375"/>
      <c r="E295" s="376" t="s">
        <v>624</v>
      </c>
      <c r="F295" s="373" t="s">
        <v>13</v>
      </c>
      <c r="G295" s="377" t="s">
        <v>13</v>
      </c>
      <c r="H295" s="378" t="s">
        <v>13</v>
      </c>
      <c r="I295" s="379" t="s">
        <v>13</v>
      </c>
      <c r="K295" s="255"/>
    </row>
    <row r="296" spans="1:12" s="237" customFormat="1" ht="25.5">
      <c r="A296" s="380">
        <v>110</v>
      </c>
      <c r="B296" s="381"/>
      <c r="C296" s="381"/>
      <c r="D296" s="382"/>
      <c r="E296" s="383" t="s">
        <v>457</v>
      </c>
      <c r="F296" s="384" t="s">
        <v>220</v>
      </c>
      <c r="G296" s="385">
        <v>256</v>
      </c>
      <c r="H296" s="386"/>
      <c r="I296" s="387"/>
      <c r="K296" s="254"/>
    </row>
    <row r="297" spans="1:12" s="237" customFormat="1">
      <c r="A297" s="380"/>
      <c r="B297" s="384"/>
      <c r="C297" s="388" t="s">
        <v>458</v>
      </c>
      <c r="D297" s="389"/>
      <c r="E297" s="390" t="s">
        <v>686</v>
      </c>
      <c r="F297" s="391"/>
      <c r="G297" s="392"/>
      <c r="H297" s="386"/>
      <c r="I297" s="387"/>
      <c r="K297" s="254"/>
    </row>
    <row r="298" spans="1:12" s="237" customFormat="1" ht="25.5">
      <c r="A298" s="380">
        <v>111</v>
      </c>
      <c r="B298" s="381"/>
      <c r="C298" s="381"/>
      <c r="D298" s="382"/>
      <c r="E298" s="383" t="s">
        <v>459</v>
      </c>
      <c r="F298" s="384" t="s">
        <v>220</v>
      </c>
      <c r="G298" s="385">
        <v>256</v>
      </c>
      <c r="H298" s="386"/>
      <c r="I298" s="387"/>
      <c r="K298" s="254"/>
    </row>
    <row r="299" spans="1:12" s="237" customFormat="1">
      <c r="A299" s="380"/>
      <c r="B299" s="384"/>
      <c r="C299" s="388" t="s">
        <v>460</v>
      </c>
      <c r="D299" s="389"/>
      <c r="E299" s="390" t="s">
        <v>686</v>
      </c>
      <c r="F299" s="391"/>
      <c r="G299" s="392"/>
      <c r="H299" s="386"/>
      <c r="I299" s="387"/>
      <c r="K299" s="254"/>
    </row>
    <row r="300" spans="1:12" s="237" customFormat="1" ht="25.5">
      <c r="A300" s="380">
        <v>112</v>
      </c>
      <c r="B300" s="381"/>
      <c r="C300" s="381"/>
      <c r="D300" s="382"/>
      <c r="E300" s="383" t="s">
        <v>461</v>
      </c>
      <c r="F300" s="384" t="s">
        <v>397</v>
      </c>
      <c r="G300" s="393">
        <v>6.5000000000000002E-2</v>
      </c>
      <c r="H300" s="386"/>
      <c r="I300" s="387"/>
      <c r="K300" s="254"/>
    </row>
    <row r="301" spans="1:12" s="237" customFormat="1">
      <c r="A301" s="380"/>
      <c r="B301" s="384"/>
      <c r="C301" s="388" t="s">
        <v>462</v>
      </c>
      <c r="D301" s="389"/>
      <c r="E301" s="390" t="s">
        <v>687</v>
      </c>
      <c r="F301" s="391"/>
      <c r="G301" s="394"/>
      <c r="H301" s="386"/>
      <c r="I301" s="387"/>
      <c r="K301" s="254"/>
    </row>
    <row r="302" spans="1:12" s="237" customFormat="1" ht="25.5">
      <c r="A302" s="380">
        <v>113</v>
      </c>
      <c r="B302" s="381"/>
      <c r="C302" s="381"/>
      <c r="D302" s="382"/>
      <c r="E302" s="383" t="s">
        <v>463</v>
      </c>
      <c r="F302" s="384" t="s">
        <v>220</v>
      </c>
      <c r="G302" s="385">
        <v>256</v>
      </c>
      <c r="H302" s="386"/>
      <c r="I302" s="387"/>
      <c r="K302" s="254"/>
    </row>
    <row r="303" spans="1:12" s="237" customFormat="1">
      <c r="A303" s="380"/>
      <c r="B303" s="384"/>
      <c r="C303" s="388" t="s">
        <v>464</v>
      </c>
      <c r="D303" s="389"/>
      <c r="E303" s="390" t="s">
        <v>688</v>
      </c>
      <c r="F303" s="391"/>
      <c r="G303" s="392"/>
      <c r="H303" s="386"/>
      <c r="I303" s="387"/>
      <c r="K303" s="254"/>
    </row>
    <row r="304" spans="1:12" s="237" customFormat="1">
      <c r="A304" s="380">
        <v>114</v>
      </c>
      <c r="B304" s="381"/>
      <c r="C304" s="381"/>
      <c r="D304" s="382"/>
      <c r="E304" s="383" t="s">
        <v>465</v>
      </c>
      <c r="F304" s="384" t="s">
        <v>348</v>
      </c>
      <c r="G304" s="415">
        <v>4</v>
      </c>
      <c r="H304" s="386"/>
      <c r="I304" s="387"/>
      <c r="K304" s="254"/>
    </row>
    <row r="305" spans="1:11" s="237" customFormat="1" ht="22.5">
      <c r="A305" s="380"/>
      <c r="B305" s="384"/>
      <c r="C305" s="388" t="s">
        <v>466</v>
      </c>
      <c r="D305" s="389"/>
      <c r="E305" s="395" t="s">
        <v>689</v>
      </c>
      <c r="F305" s="391"/>
      <c r="G305" s="392"/>
      <c r="H305" s="396"/>
      <c r="I305" s="387"/>
      <c r="K305" s="254"/>
    </row>
    <row r="306" spans="1:11" s="237" customFormat="1" ht="25.5">
      <c r="A306" s="380">
        <v>115</v>
      </c>
      <c r="B306" s="381"/>
      <c r="C306" s="381"/>
      <c r="D306" s="382"/>
      <c r="E306" s="383" t="s">
        <v>467</v>
      </c>
      <c r="F306" s="384" t="s">
        <v>348</v>
      </c>
      <c r="G306" s="415">
        <v>6</v>
      </c>
      <c r="H306" s="386"/>
      <c r="I306" s="387"/>
      <c r="K306" s="254"/>
    </row>
    <row r="307" spans="1:11" s="237" customFormat="1" ht="22.5">
      <c r="A307" s="380"/>
      <c r="B307" s="384"/>
      <c r="C307" s="388" t="s">
        <v>468</v>
      </c>
      <c r="D307" s="389"/>
      <c r="E307" s="395" t="s">
        <v>469</v>
      </c>
      <c r="F307" s="391"/>
      <c r="G307" s="392"/>
      <c r="H307" s="386"/>
      <c r="I307" s="387"/>
      <c r="K307" s="254"/>
    </row>
    <row r="308" spans="1:11" s="237" customFormat="1">
      <c r="A308" s="380">
        <v>116</v>
      </c>
      <c r="B308" s="381"/>
      <c r="C308" s="381"/>
      <c r="D308" s="382"/>
      <c r="E308" s="383" t="s">
        <v>470</v>
      </c>
      <c r="F308" s="384" t="s">
        <v>349</v>
      </c>
      <c r="G308" s="415">
        <v>1</v>
      </c>
      <c r="H308" s="386"/>
      <c r="I308" s="387"/>
      <c r="K308" s="254"/>
    </row>
    <row r="309" spans="1:11" s="237" customFormat="1">
      <c r="A309" s="380"/>
      <c r="B309" s="384"/>
      <c r="C309" s="388" t="s">
        <v>471</v>
      </c>
      <c r="D309" s="389"/>
      <c r="E309" s="395" t="s">
        <v>472</v>
      </c>
      <c r="F309" s="391" t="s">
        <v>53</v>
      </c>
      <c r="G309" s="392"/>
      <c r="H309" s="414"/>
      <c r="I309" s="387"/>
      <c r="K309" s="254"/>
    </row>
    <row r="310" spans="1:11" s="236" customFormat="1" ht="14.25" customHeight="1">
      <c r="A310" s="372"/>
      <c r="B310" s="373"/>
      <c r="C310" s="374"/>
      <c r="D310" s="375"/>
      <c r="E310" s="416" t="s">
        <v>650</v>
      </c>
      <c r="F310" s="373" t="s">
        <v>13</v>
      </c>
      <c r="G310" s="377" t="s">
        <v>13</v>
      </c>
      <c r="H310" s="378" t="s">
        <v>13</v>
      </c>
      <c r="I310" s="379">
        <f>SUM(I296:I308)</f>
        <v>0</v>
      </c>
      <c r="K310" s="255"/>
    </row>
    <row r="311" spans="1:11" s="236" customFormat="1" ht="14.25" customHeight="1">
      <c r="A311" s="372"/>
      <c r="B311" s="373"/>
      <c r="C311" s="374"/>
      <c r="D311" s="375"/>
      <c r="E311" s="376" t="s">
        <v>699</v>
      </c>
      <c r="F311" s="373" t="s">
        <v>13</v>
      </c>
      <c r="G311" s="377" t="s">
        <v>13</v>
      </c>
      <c r="H311" s="378" t="s">
        <v>13</v>
      </c>
      <c r="I311" s="379" t="s">
        <v>13</v>
      </c>
      <c r="K311" s="255"/>
    </row>
    <row r="312" spans="1:11" s="237" customFormat="1" ht="25.5">
      <c r="A312" s="380">
        <v>117</v>
      </c>
      <c r="B312" s="397"/>
      <c r="C312" s="398"/>
      <c r="D312" s="389"/>
      <c r="E312" s="383" t="s">
        <v>473</v>
      </c>
      <c r="F312" s="389" t="s">
        <v>220</v>
      </c>
      <c r="G312" s="385">
        <v>444</v>
      </c>
      <c r="H312" s="386"/>
      <c r="I312" s="387"/>
      <c r="K312" s="254"/>
    </row>
    <row r="313" spans="1:11" s="237" customFormat="1">
      <c r="A313" s="380"/>
      <c r="B313" s="384"/>
      <c r="C313" s="398" t="s">
        <v>474</v>
      </c>
      <c r="D313" s="384"/>
      <c r="E313" s="399" t="s">
        <v>691</v>
      </c>
      <c r="F313" s="400"/>
      <c r="G313" s="392"/>
      <c r="H313" s="386"/>
      <c r="I313" s="401"/>
      <c r="K313" s="254"/>
    </row>
    <row r="314" spans="1:11" s="237" customFormat="1" ht="25.5">
      <c r="A314" s="380">
        <v>118</v>
      </c>
      <c r="B314" s="397"/>
      <c r="C314" s="398"/>
      <c r="D314" s="389"/>
      <c r="E314" s="383" t="s">
        <v>475</v>
      </c>
      <c r="F314" s="389" t="s">
        <v>220</v>
      </c>
      <c r="G314" s="385">
        <v>444</v>
      </c>
      <c r="H314" s="386"/>
      <c r="I314" s="387"/>
      <c r="K314" s="254"/>
    </row>
    <row r="315" spans="1:11" s="237" customFormat="1">
      <c r="A315" s="380"/>
      <c r="B315" s="384"/>
      <c r="C315" s="398" t="s">
        <v>476</v>
      </c>
      <c r="D315" s="384"/>
      <c r="E315" s="399" t="s">
        <v>691</v>
      </c>
      <c r="F315" s="400"/>
      <c r="G315" s="392"/>
      <c r="H315" s="386"/>
      <c r="I315" s="401"/>
      <c r="K315" s="254"/>
    </row>
    <row r="316" spans="1:11" s="237" customFormat="1">
      <c r="A316" s="380">
        <v>119</v>
      </c>
      <c r="B316" s="397"/>
      <c r="C316" s="398"/>
      <c r="D316" s="389"/>
      <c r="E316" s="383" t="s">
        <v>477</v>
      </c>
      <c r="F316" s="389" t="s">
        <v>220</v>
      </c>
      <c r="G316" s="385">
        <v>151</v>
      </c>
      <c r="H316" s="386"/>
      <c r="I316" s="387"/>
      <c r="K316" s="254"/>
    </row>
    <row r="317" spans="1:11" s="237" customFormat="1">
      <c r="A317" s="380"/>
      <c r="B317" s="384"/>
      <c r="C317" s="398" t="s">
        <v>478</v>
      </c>
      <c r="D317" s="384"/>
      <c r="E317" s="399" t="s">
        <v>692</v>
      </c>
      <c r="F317" s="400"/>
      <c r="G317" s="402"/>
      <c r="H317" s="386"/>
      <c r="I317" s="401"/>
      <c r="K317" s="254"/>
    </row>
    <row r="318" spans="1:11" s="237" customFormat="1">
      <c r="A318" s="380">
        <v>120</v>
      </c>
      <c r="B318" s="397"/>
      <c r="C318" s="398"/>
      <c r="D318" s="389"/>
      <c r="E318" s="383" t="s">
        <v>479</v>
      </c>
      <c r="F318" s="389" t="s">
        <v>220</v>
      </c>
      <c r="G318" s="385">
        <v>218</v>
      </c>
      <c r="H318" s="386"/>
      <c r="I318" s="387"/>
      <c r="K318" s="254"/>
    </row>
    <row r="319" spans="1:11" s="237" customFormat="1">
      <c r="A319" s="380"/>
      <c r="B319" s="384"/>
      <c r="C319" s="398" t="s">
        <v>480</v>
      </c>
      <c r="D319" s="384"/>
      <c r="E319" s="399" t="s">
        <v>693</v>
      </c>
      <c r="F319" s="400"/>
      <c r="G319" s="402"/>
      <c r="H319" s="386"/>
      <c r="I319" s="401"/>
      <c r="K319" s="254"/>
    </row>
    <row r="320" spans="1:11" s="237" customFormat="1" ht="25.5">
      <c r="A320" s="380">
        <v>121</v>
      </c>
      <c r="B320" s="397"/>
      <c r="C320" s="398"/>
      <c r="D320" s="389"/>
      <c r="E320" s="383" t="s">
        <v>481</v>
      </c>
      <c r="F320" s="389" t="s">
        <v>220</v>
      </c>
      <c r="G320" s="385">
        <v>15</v>
      </c>
      <c r="H320" s="386"/>
      <c r="I320" s="387"/>
      <c r="K320" s="254"/>
    </row>
    <row r="321" spans="1:11" s="237" customFormat="1">
      <c r="A321" s="380"/>
      <c r="B321" s="384"/>
      <c r="C321" s="398" t="s">
        <v>482</v>
      </c>
      <c r="D321" s="384"/>
      <c r="E321" s="399" t="s">
        <v>694</v>
      </c>
      <c r="F321" s="400"/>
      <c r="G321" s="402"/>
      <c r="H321" s="386"/>
      <c r="I321" s="401"/>
      <c r="K321" s="254"/>
    </row>
    <row r="322" spans="1:11" s="237" customFormat="1" ht="25.5">
      <c r="A322" s="380">
        <v>122</v>
      </c>
      <c r="B322" s="397"/>
      <c r="C322" s="398"/>
      <c r="D322" s="389"/>
      <c r="E322" s="383" t="s">
        <v>483</v>
      </c>
      <c r="F322" s="389" t="s">
        <v>220</v>
      </c>
      <c r="G322" s="385">
        <v>10</v>
      </c>
      <c r="H322" s="386"/>
      <c r="I322" s="387"/>
      <c r="K322" s="254"/>
    </row>
    <row r="323" spans="1:11" s="237" customFormat="1">
      <c r="A323" s="380"/>
      <c r="B323" s="384"/>
      <c r="C323" s="398" t="s">
        <v>484</v>
      </c>
      <c r="D323" s="384"/>
      <c r="E323" s="399" t="s">
        <v>695</v>
      </c>
      <c r="F323" s="400"/>
      <c r="G323" s="402"/>
      <c r="H323" s="386"/>
      <c r="I323" s="401"/>
      <c r="K323" s="254"/>
    </row>
    <row r="324" spans="1:11" s="237" customFormat="1" ht="25.5">
      <c r="A324" s="380">
        <v>123</v>
      </c>
      <c r="B324" s="397"/>
      <c r="C324" s="398"/>
      <c r="D324" s="389"/>
      <c r="E324" s="383" t="s">
        <v>485</v>
      </c>
      <c r="F324" s="389" t="s">
        <v>220</v>
      </c>
      <c r="G324" s="385">
        <v>546</v>
      </c>
      <c r="H324" s="386"/>
      <c r="I324" s="387"/>
      <c r="K324" s="254"/>
    </row>
    <row r="325" spans="1:11" s="237" customFormat="1">
      <c r="A325" s="380"/>
      <c r="B325" s="384"/>
      <c r="C325" s="398" t="s">
        <v>486</v>
      </c>
      <c r="D325" s="384"/>
      <c r="E325" s="399" t="s">
        <v>696</v>
      </c>
      <c r="F325" s="400"/>
      <c r="G325" s="402"/>
      <c r="H325" s="386"/>
      <c r="I325" s="401"/>
      <c r="K325" s="254"/>
    </row>
    <row r="326" spans="1:11" s="237" customFormat="1" ht="25.5">
      <c r="A326" s="380">
        <v>124</v>
      </c>
      <c r="B326" s="397"/>
      <c r="C326" s="398"/>
      <c r="D326" s="389"/>
      <c r="E326" s="383" t="s">
        <v>487</v>
      </c>
      <c r="F326" s="389" t="s">
        <v>220</v>
      </c>
      <c r="G326" s="385">
        <v>386</v>
      </c>
      <c r="H326" s="386"/>
      <c r="I326" s="387"/>
      <c r="K326" s="254"/>
    </row>
    <row r="327" spans="1:11" s="237" customFormat="1">
      <c r="A327" s="380"/>
      <c r="B327" s="384"/>
      <c r="C327" s="398" t="s">
        <v>488</v>
      </c>
      <c r="D327" s="384"/>
      <c r="E327" s="399" t="s">
        <v>697</v>
      </c>
      <c r="F327" s="400"/>
      <c r="G327" s="402"/>
      <c r="H327" s="386"/>
      <c r="I327" s="401"/>
      <c r="K327" s="254"/>
    </row>
    <row r="328" spans="1:11" s="237" customFormat="1">
      <c r="A328" s="380">
        <v>125</v>
      </c>
      <c r="B328" s="397"/>
      <c r="C328" s="398"/>
      <c r="D328" s="389"/>
      <c r="E328" s="383" t="s">
        <v>489</v>
      </c>
      <c r="F328" s="389" t="s">
        <v>12</v>
      </c>
      <c r="G328" s="385">
        <v>39</v>
      </c>
      <c r="H328" s="386"/>
      <c r="I328" s="387"/>
      <c r="K328" s="254"/>
    </row>
    <row r="329" spans="1:11" s="237" customFormat="1">
      <c r="A329" s="380"/>
      <c r="B329" s="384"/>
      <c r="C329" s="398" t="s">
        <v>490</v>
      </c>
      <c r="D329" s="384"/>
      <c r="E329" s="399" t="s">
        <v>700</v>
      </c>
      <c r="F329" s="400"/>
      <c r="G329" s="402"/>
      <c r="H329" s="386"/>
      <c r="I329" s="401"/>
      <c r="K329" s="254"/>
    </row>
    <row r="330" spans="1:11" s="237" customFormat="1">
      <c r="A330" s="380">
        <v>126</v>
      </c>
      <c r="B330" s="397"/>
      <c r="C330" s="398"/>
      <c r="D330" s="389"/>
      <c r="E330" s="383" t="s">
        <v>404</v>
      </c>
      <c r="F330" s="389" t="s">
        <v>220</v>
      </c>
      <c r="G330" s="385">
        <v>288</v>
      </c>
      <c r="H330" s="386"/>
      <c r="I330" s="387"/>
      <c r="K330" s="254"/>
    </row>
    <row r="331" spans="1:11" s="237" customFormat="1">
      <c r="A331" s="380"/>
      <c r="B331" s="384"/>
      <c r="C331" s="398" t="s">
        <v>491</v>
      </c>
      <c r="D331" s="384"/>
      <c r="E331" s="399" t="s">
        <v>701</v>
      </c>
      <c r="F331" s="400"/>
      <c r="G331" s="402"/>
      <c r="H331" s="386"/>
      <c r="I331" s="401"/>
      <c r="K331" s="254"/>
    </row>
    <row r="332" spans="1:11" s="237" customFormat="1">
      <c r="A332" s="380">
        <v>127</v>
      </c>
      <c r="B332" s="397"/>
      <c r="C332" s="398"/>
      <c r="D332" s="389"/>
      <c r="E332" s="383" t="s">
        <v>405</v>
      </c>
      <c r="F332" s="389" t="s">
        <v>220</v>
      </c>
      <c r="G332" s="385">
        <v>138</v>
      </c>
      <c r="H332" s="386"/>
      <c r="I332" s="387"/>
      <c r="K332" s="254"/>
    </row>
    <row r="333" spans="1:11" s="237" customFormat="1">
      <c r="A333" s="380"/>
      <c r="B333" s="384"/>
      <c r="C333" s="398" t="s">
        <v>492</v>
      </c>
      <c r="D333" s="384"/>
      <c r="E333" s="399" t="s">
        <v>702</v>
      </c>
      <c r="F333" s="400"/>
      <c r="G333" s="402"/>
      <c r="H333" s="386"/>
      <c r="I333" s="401"/>
      <c r="K333" s="254"/>
    </row>
    <row r="334" spans="1:11" s="237" customFormat="1" ht="25.5">
      <c r="A334" s="380">
        <v>128</v>
      </c>
      <c r="B334" s="397"/>
      <c r="C334" s="398"/>
      <c r="D334" s="389"/>
      <c r="E334" s="383" t="s">
        <v>406</v>
      </c>
      <c r="F334" s="389" t="s">
        <v>12</v>
      </c>
      <c r="G334" s="385">
        <v>16</v>
      </c>
      <c r="H334" s="386"/>
      <c r="I334" s="387"/>
      <c r="K334" s="254"/>
    </row>
    <row r="335" spans="1:11" s="237" customFormat="1">
      <c r="A335" s="380"/>
      <c r="B335" s="384"/>
      <c r="C335" s="398" t="s">
        <v>493</v>
      </c>
      <c r="D335" s="384"/>
      <c r="E335" s="399" t="s">
        <v>703</v>
      </c>
      <c r="F335" s="400"/>
      <c r="G335" s="402"/>
      <c r="H335" s="386"/>
      <c r="I335" s="401"/>
      <c r="K335" s="254"/>
    </row>
    <row r="336" spans="1:11" s="237" customFormat="1" ht="25.5">
      <c r="A336" s="380">
        <v>129</v>
      </c>
      <c r="B336" s="397"/>
      <c r="C336" s="398"/>
      <c r="D336" s="389"/>
      <c r="E336" s="383" t="s">
        <v>494</v>
      </c>
      <c r="F336" s="389" t="s">
        <v>220</v>
      </c>
      <c r="G336" s="385">
        <v>444</v>
      </c>
      <c r="H336" s="386"/>
      <c r="I336" s="387"/>
      <c r="K336" s="254"/>
    </row>
    <row r="337" spans="1:11" s="237" customFormat="1">
      <c r="A337" s="380"/>
      <c r="B337" s="403"/>
      <c r="C337" s="398" t="s">
        <v>495</v>
      </c>
      <c r="D337" s="389"/>
      <c r="E337" s="399" t="s">
        <v>691</v>
      </c>
      <c r="F337" s="404"/>
      <c r="G337" s="405"/>
      <c r="H337" s="386"/>
      <c r="I337" s="387"/>
      <c r="K337" s="254"/>
    </row>
    <row r="338" spans="1:11" s="236" customFormat="1" ht="12.75" customHeight="1">
      <c r="A338" s="372"/>
      <c r="B338" s="373"/>
      <c r="C338" s="374"/>
      <c r="D338" s="375"/>
      <c r="E338" s="416" t="s">
        <v>698</v>
      </c>
      <c r="F338" s="373" t="s">
        <v>13</v>
      </c>
      <c r="G338" s="377" t="s">
        <v>13</v>
      </c>
      <c r="H338" s="378" t="s">
        <v>13</v>
      </c>
      <c r="I338" s="379">
        <f>SUM(I312:I336)</f>
        <v>0</v>
      </c>
      <c r="K338" s="255"/>
    </row>
    <row r="339" spans="1:11" s="236" customFormat="1" ht="12.75" customHeight="1">
      <c r="A339" s="372"/>
      <c r="B339" s="373"/>
      <c r="C339" s="374"/>
      <c r="D339" s="375"/>
      <c r="E339" s="376" t="s">
        <v>707</v>
      </c>
      <c r="F339" s="373" t="s">
        <v>13</v>
      </c>
      <c r="G339" s="377" t="s">
        <v>13</v>
      </c>
      <c r="H339" s="378" t="s">
        <v>13</v>
      </c>
      <c r="I339" s="379" t="s">
        <v>13</v>
      </c>
      <c r="K339" s="255"/>
    </row>
    <row r="340" spans="1:11" s="237" customFormat="1">
      <c r="A340" s="380">
        <v>130</v>
      </c>
      <c r="B340" s="397"/>
      <c r="C340" s="398"/>
      <c r="D340" s="389"/>
      <c r="E340" s="383" t="s">
        <v>496</v>
      </c>
      <c r="F340" s="389" t="s">
        <v>12</v>
      </c>
      <c r="G340" s="415">
        <v>1</v>
      </c>
      <c r="H340" s="386"/>
      <c r="I340" s="387"/>
      <c r="K340" s="254"/>
    </row>
    <row r="341" spans="1:11" s="237" customFormat="1">
      <c r="A341" s="380"/>
      <c r="B341" s="384"/>
      <c r="C341" s="398" t="s">
        <v>497</v>
      </c>
      <c r="D341" s="384"/>
      <c r="E341" s="399" t="s">
        <v>704</v>
      </c>
      <c r="F341" s="400"/>
      <c r="G341" s="402"/>
      <c r="H341" s="386"/>
      <c r="I341" s="401"/>
      <c r="K341" s="254"/>
    </row>
    <row r="342" spans="1:11" s="237" customFormat="1" ht="25.5">
      <c r="A342" s="380">
        <v>131</v>
      </c>
      <c r="B342" s="397"/>
      <c r="C342" s="398"/>
      <c r="D342" s="389"/>
      <c r="E342" s="383" t="s">
        <v>498</v>
      </c>
      <c r="F342" s="389" t="s">
        <v>12</v>
      </c>
      <c r="G342" s="415">
        <v>7</v>
      </c>
      <c r="H342" s="386"/>
      <c r="I342" s="387"/>
      <c r="K342" s="254"/>
    </row>
    <row r="343" spans="1:11" s="237" customFormat="1">
      <c r="A343" s="380"/>
      <c r="B343" s="384"/>
      <c r="C343" s="398" t="s">
        <v>499</v>
      </c>
      <c r="D343" s="384"/>
      <c r="E343" s="399" t="s">
        <v>705</v>
      </c>
      <c r="F343" s="400"/>
      <c r="G343" s="402"/>
      <c r="H343" s="386"/>
      <c r="I343" s="401"/>
      <c r="K343" s="254"/>
    </row>
    <row r="344" spans="1:11" s="237" customFormat="1">
      <c r="A344" s="380">
        <v>132</v>
      </c>
      <c r="B344" s="397"/>
      <c r="C344" s="398"/>
      <c r="D344" s="389"/>
      <c r="E344" s="383" t="s">
        <v>500</v>
      </c>
      <c r="F344" s="389" t="s">
        <v>12</v>
      </c>
      <c r="G344" s="415">
        <v>3</v>
      </c>
      <c r="H344" s="386"/>
      <c r="I344" s="387"/>
      <c r="K344" s="254"/>
    </row>
    <row r="345" spans="1:11" s="237" customFormat="1">
      <c r="A345" s="380"/>
      <c r="B345" s="384"/>
      <c r="C345" s="398" t="s">
        <v>501</v>
      </c>
      <c r="D345" s="384"/>
      <c r="E345" s="399" t="s">
        <v>706</v>
      </c>
      <c r="F345" s="400"/>
      <c r="G345" s="402"/>
      <c r="H345" s="386"/>
      <c r="I345" s="401"/>
      <c r="K345" s="254"/>
    </row>
    <row r="346" spans="1:11" s="237" customFormat="1" ht="25.5">
      <c r="A346" s="380">
        <v>133</v>
      </c>
      <c r="B346" s="397"/>
      <c r="C346" s="398"/>
      <c r="D346" s="389"/>
      <c r="E346" s="383" t="s">
        <v>502</v>
      </c>
      <c r="F346" s="389" t="s">
        <v>12</v>
      </c>
      <c r="G346" s="415">
        <v>3</v>
      </c>
      <c r="H346" s="386"/>
      <c r="I346" s="387"/>
      <c r="K346" s="254"/>
    </row>
    <row r="347" spans="1:11" s="237" customFormat="1">
      <c r="A347" s="380"/>
      <c r="B347" s="384"/>
      <c r="C347" s="398" t="s">
        <v>503</v>
      </c>
      <c r="D347" s="384"/>
      <c r="E347" s="399" t="s">
        <v>504</v>
      </c>
      <c r="F347" s="400"/>
      <c r="G347" s="402"/>
      <c r="H347" s="386"/>
      <c r="I347" s="401"/>
      <c r="K347" s="254"/>
    </row>
    <row r="348" spans="1:11" s="237" customFormat="1" ht="25.5">
      <c r="A348" s="380">
        <v>134</v>
      </c>
      <c r="B348" s="397"/>
      <c r="C348" s="398"/>
      <c r="D348" s="389"/>
      <c r="E348" s="383" t="s">
        <v>505</v>
      </c>
      <c r="F348" s="389" t="s">
        <v>12</v>
      </c>
      <c r="G348" s="415">
        <v>1</v>
      </c>
      <c r="H348" s="386"/>
      <c r="I348" s="387"/>
      <c r="K348" s="254"/>
    </row>
    <row r="349" spans="1:11" s="237" customFormat="1">
      <c r="A349" s="380"/>
      <c r="B349" s="384"/>
      <c r="C349" s="398" t="s">
        <v>506</v>
      </c>
      <c r="D349" s="384"/>
      <c r="E349" s="399" t="s">
        <v>507</v>
      </c>
      <c r="F349" s="400"/>
      <c r="G349" s="402"/>
      <c r="H349" s="386"/>
      <c r="I349" s="401"/>
      <c r="K349" s="254"/>
    </row>
    <row r="350" spans="1:11" s="237" customFormat="1">
      <c r="A350" s="380">
        <v>135</v>
      </c>
      <c r="B350" s="397"/>
      <c r="C350" s="398"/>
      <c r="D350" s="389"/>
      <c r="E350" s="383" t="s">
        <v>508</v>
      </c>
      <c r="F350" s="389" t="s">
        <v>349</v>
      </c>
      <c r="G350" s="415">
        <v>14</v>
      </c>
      <c r="H350" s="386"/>
      <c r="I350" s="387"/>
      <c r="K350" s="254"/>
    </row>
    <row r="351" spans="1:11" s="237" customFormat="1">
      <c r="A351" s="380"/>
      <c r="B351" s="397"/>
      <c r="C351" s="398" t="s">
        <v>509</v>
      </c>
      <c r="D351" s="389"/>
      <c r="E351" s="406" t="s">
        <v>881</v>
      </c>
      <c r="F351" s="389"/>
      <c r="G351" s="388"/>
      <c r="H351" s="386"/>
      <c r="I351" s="387"/>
      <c r="K351" s="254"/>
    </row>
    <row r="352" spans="1:11" s="237" customFormat="1">
      <c r="A352" s="417"/>
      <c r="B352" s="389"/>
      <c r="C352" s="398" t="s">
        <v>510</v>
      </c>
      <c r="D352" s="389"/>
      <c r="E352" s="406" t="s">
        <v>882</v>
      </c>
      <c r="F352" s="389"/>
      <c r="G352" s="388"/>
      <c r="H352" s="386"/>
      <c r="I352" s="387"/>
      <c r="K352" s="254"/>
    </row>
    <row r="353" spans="1:11" s="237" customFormat="1">
      <c r="A353" s="380"/>
      <c r="B353" s="384"/>
      <c r="C353" s="398" t="s">
        <v>511</v>
      </c>
      <c r="D353" s="384"/>
      <c r="E353" s="399" t="s">
        <v>883</v>
      </c>
      <c r="F353" s="400"/>
      <c r="G353" s="402"/>
      <c r="H353" s="386"/>
      <c r="I353" s="401"/>
      <c r="K353" s="254"/>
    </row>
    <row r="354" spans="1:11" s="237" customFormat="1">
      <c r="A354" s="380">
        <v>136</v>
      </c>
      <c r="B354" s="397"/>
      <c r="C354" s="398"/>
      <c r="D354" s="389"/>
      <c r="E354" s="383" t="s">
        <v>512</v>
      </c>
      <c r="F354" s="389" t="s">
        <v>349</v>
      </c>
      <c r="G354" s="415">
        <v>1</v>
      </c>
      <c r="H354" s="386"/>
      <c r="I354" s="387"/>
      <c r="K354" s="254"/>
    </row>
    <row r="355" spans="1:11" s="237" customFormat="1">
      <c r="A355" s="380"/>
      <c r="B355" s="384"/>
      <c r="C355" s="398" t="s">
        <v>513</v>
      </c>
      <c r="D355" s="384"/>
      <c r="E355" s="399" t="s">
        <v>514</v>
      </c>
      <c r="F355" s="400"/>
      <c r="G355" s="402"/>
      <c r="H355" s="386"/>
      <c r="I355" s="401"/>
      <c r="K355" s="254"/>
    </row>
    <row r="356" spans="1:11" s="237" customFormat="1">
      <c r="A356" s="380">
        <v>137</v>
      </c>
      <c r="B356" s="397"/>
      <c r="C356" s="398"/>
      <c r="D356" s="389"/>
      <c r="E356" s="383" t="s">
        <v>515</v>
      </c>
      <c r="F356" s="389" t="s">
        <v>12</v>
      </c>
      <c r="G356" s="415">
        <v>1</v>
      </c>
      <c r="H356" s="386"/>
      <c r="I356" s="387"/>
      <c r="K356" s="254"/>
    </row>
    <row r="357" spans="1:11" s="237" customFormat="1">
      <c r="A357" s="380"/>
      <c r="B357" s="384"/>
      <c r="C357" s="398" t="s">
        <v>516</v>
      </c>
      <c r="D357" s="384"/>
      <c r="E357" s="399" t="s">
        <v>710</v>
      </c>
      <c r="F357" s="400"/>
      <c r="G357" s="402"/>
      <c r="H357" s="386"/>
      <c r="I357" s="401"/>
      <c r="K357" s="254"/>
    </row>
    <row r="358" spans="1:11" s="237" customFormat="1" ht="25.5">
      <c r="A358" s="380">
        <v>138</v>
      </c>
      <c r="B358" s="397"/>
      <c r="C358" s="398"/>
      <c r="D358" s="389"/>
      <c r="E358" s="383" t="s">
        <v>517</v>
      </c>
      <c r="F358" s="389" t="s">
        <v>220</v>
      </c>
      <c r="G358" s="385">
        <v>108</v>
      </c>
      <c r="H358" s="386"/>
      <c r="I358" s="387"/>
      <c r="K358" s="254"/>
    </row>
    <row r="359" spans="1:11" s="237" customFormat="1">
      <c r="A359" s="380"/>
      <c r="B359" s="384"/>
      <c r="C359" s="398" t="s">
        <v>518</v>
      </c>
      <c r="D359" s="384"/>
      <c r="E359" s="399" t="s">
        <v>709</v>
      </c>
      <c r="F359" s="400"/>
      <c r="G359" s="407"/>
      <c r="H359" s="386"/>
      <c r="I359" s="401"/>
      <c r="K359" s="254"/>
    </row>
    <row r="360" spans="1:11" s="237" customFormat="1">
      <c r="A360" s="380">
        <v>139</v>
      </c>
      <c r="B360" s="397"/>
      <c r="C360" s="398"/>
      <c r="D360" s="389"/>
      <c r="E360" s="383" t="s">
        <v>519</v>
      </c>
      <c r="F360" s="389" t="s">
        <v>12</v>
      </c>
      <c r="G360" s="415">
        <v>5</v>
      </c>
      <c r="H360" s="386"/>
      <c r="I360" s="387"/>
      <c r="K360" s="254"/>
    </row>
    <row r="361" spans="1:11" s="237" customFormat="1" ht="22.5">
      <c r="A361" s="380"/>
      <c r="B361" s="384"/>
      <c r="C361" s="398" t="s">
        <v>520</v>
      </c>
      <c r="D361" s="384"/>
      <c r="E361" s="399" t="s">
        <v>708</v>
      </c>
      <c r="F361" s="400"/>
      <c r="G361" s="407"/>
      <c r="H361" s="386"/>
      <c r="I361" s="401"/>
      <c r="K361" s="254"/>
    </row>
    <row r="362" spans="1:11" s="237" customFormat="1">
      <c r="A362" s="380">
        <v>140</v>
      </c>
      <c r="B362" s="397"/>
      <c r="C362" s="398"/>
      <c r="D362" s="389"/>
      <c r="E362" s="383" t="s">
        <v>519</v>
      </c>
      <c r="F362" s="389" t="s">
        <v>12</v>
      </c>
      <c r="G362" s="415">
        <v>3</v>
      </c>
      <c r="H362" s="386"/>
      <c r="I362" s="387"/>
      <c r="K362" s="254"/>
    </row>
    <row r="363" spans="1:11" s="237" customFormat="1" ht="22.5">
      <c r="A363" s="380"/>
      <c r="B363" s="384"/>
      <c r="C363" s="398" t="s">
        <v>521</v>
      </c>
      <c r="D363" s="384"/>
      <c r="E363" s="399" t="s">
        <v>522</v>
      </c>
      <c r="F363" s="400"/>
      <c r="G363" s="407"/>
      <c r="H363" s="386"/>
      <c r="I363" s="401"/>
      <c r="K363" s="254"/>
    </row>
    <row r="364" spans="1:11" s="237" customFormat="1" ht="25.5">
      <c r="A364" s="380">
        <v>141</v>
      </c>
      <c r="B364" s="397"/>
      <c r="C364" s="398"/>
      <c r="D364" s="389"/>
      <c r="E364" s="383" t="s">
        <v>523</v>
      </c>
      <c r="F364" s="389" t="s">
        <v>12</v>
      </c>
      <c r="G364" s="415">
        <v>2</v>
      </c>
      <c r="H364" s="386"/>
      <c r="I364" s="387"/>
      <c r="K364" s="254"/>
    </row>
    <row r="365" spans="1:11" s="237" customFormat="1" ht="22.5">
      <c r="A365" s="380"/>
      <c r="B365" s="384"/>
      <c r="C365" s="398" t="s">
        <v>524</v>
      </c>
      <c r="D365" s="384"/>
      <c r="E365" s="399" t="s">
        <v>711</v>
      </c>
      <c r="F365" s="400"/>
      <c r="G365" s="407"/>
      <c r="H365" s="386"/>
      <c r="I365" s="401"/>
      <c r="K365" s="254"/>
    </row>
    <row r="366" spans="1:11" s="237" customFormat="1" ht="25.5">
      <c r="A366" s="380">
        <v>142</v>
      </c>
      <c r="B366" s="397"/>
      <c r="C366" s="398"/>
      <c r="D366" s="389"/>
      <c r="E366" s="383" t="s">
        <v>523</v>
      </c>
      <c r="F366" s="389" t="s">
        <v>12</v>
      </c>
      <c r="G366" s="415">
        <v>4</v>
      </c>
      <c r="H366" s="386"/>
      <c r="I366" s="387"/>
      <c r="K366" s="254"/>
    </row>
    <row r="367" spans="1:11" s="237" customFormat="1" ht="22.5">
      <c r="A367" s="380"/>
      <c r="B367" s="403"/>
      <c r="C367" s="398" t="s">
        <v>525</v>
      </c>
      <c r="D367" s="389"/>
      <c r="E367" s="399" t="s">
        <v>712</v>
      </c>
      <c r="F367" s="400"/>
      <c r="G367" s="407"/>
      <c r="H367" s="386"/>
      <c r="I367" s="387"/>
      <c r="K367" s="254"/>
    </row>
    <row r="368" spans="1:11" s="237" customFormat="1" ht="25.5">
      <c r="A368" s="380">
        <v>143</v>
      </c>
      <c r="B368" s="397"/>
      <c r="C368" s="398"/>
      <c r="D368" s="389"/>
      <c r="E368" s="383" t="s">
        <v>526</v>
      </c>
      <c r="F368" s="389" t="s">
        <v>12</v>
      </c>
      <c r="G368" s="415">
        <v>28</v>
      </c>
      <c r="H368" s="386"/>
      <c r="I368" s="387"/>
      <c r="K368" s="254"/>
    </row>
    <row r="369" spans="1:11" s="237" customFormat="1">
      <c r="A369" s="380"/>
      <c r="B369" s="403"/>
      <c r="C369" s="398" t="s">
        <v>527</v>
      </c>
      <c r="D369" s="389"/>
      <c r="E369" s="399" t="s">
        <v>528</v>
      </c>
      <c r="F369" s="400"/>
      <c r="G369" s="407"/>
      <c r="H369" s="386"/>
      <c r="I369" s="387"/>
      <c r="K369" s="254"/>
    </row>
    <row r="370" spans="1:11" s="237" customFormat="1" ht="25.5">
      <c r="A370" s="380">
        <v>144</v>
      </c>
      <c r="B370" s="397"/>
      <c r="C370" s="398"/>
      <c r="D370" s="389"/>
      <c r="E370" s="383" t="s">
        <v>529</v>
      </c>
      <c r="F370" s="389" t="s">
        <v>12</v>
      </c>
      <c r="G370" s="415">
        <v>28</v>
      </c>
      <c r="H370" s="386"/>
      <c r="I370" s="387"/>
      <c r="K370" s="254"/>
    </row>
    <row r="371" spans="1:11" s="237" customFormat="1">
      <c r="A371" s="380"/>
      <c r="B371" s="403"/>
      <c r="C371" s="398" t="s">
        <v>530</v>
      </c>
      <c r="D371" s="389"/>
      <c r="E371" s="399" t="s">
        <v>531</v>
      </c>
      <c r="F371" s="400"/>
      <c r="G371" s="407"/>
      <c r="H371" s="386"/>
      <c r="I371" s="387"/>
      <c r="K371" s="254"/>
    </row>
    <row r="372" spans="1:11" s="236" customFormat="1" ht="12.75" customHeight="1">
      <c r="A372" s="372"/>
      <c r="B372" s="373"/>
      <c r="C372" s="374"/>
      <c r="D372" s="375"/>
      <c r="E372" s="416" t="s">
        <v>719</v>
      </c>
      <c r="F372" s="373" t="s">
        <v>13</v>
      </c>
      <c r="G372" s="377" t="s">
        <v>13</v>
      </c>
      <c r="H372" s="378" t="s">
        <v>13</v>
      </c>
      <c r="I372" s="379">
        <f>SUM(I340:I371)</f>
        <v>0</v>
      </c>
      <c r="K372" s="255"/>
    </row>
    <row r="373" spans="1:11" s="236" customFormat="1" ht="12.75" customHeight="1">
      <c r="A373" s="372"/>
      <c r="B373" s="373"/>
      <c r="C373" s="374"/>
      <c r="D373" s="375"/>
      <c r="E373" s="376" t="s">
        <v>720</v>
      </c>
      <c r="F373" s="373" t="s">
        <v>13</v>
      </c>
      <c r="G373" s="377" t="s">
        <v>13</v>
      </c>
      <c r="H373" s="378" t="s">
        <v>13</v>
      </c>
      <c r="I373" s="379" t="s">
        <v>13</v>
      </c>
      <c r="K373" s="255"/>
    </row>
    <row r="374" spans="1:11" s="237" customFormat="1" ht="25.5">
      <c r="A374" s="380">
        <v>145</v>
      </c>
      <c r="B374" s="397"/>
      <c r="C374" s="398"/>
      <c r="D374" s="389"/>
      <c r="E374" s="383" t="s">
        <v>532</v>
      </c>
      <c r="F374" s="389" t="s">
        <v>52</v>
      </c>
      <c r="G374" s="385">
        <v>1</v>
      </c>
      <c r="H374" s="386"/>
      <c r="I374" s="387"/>
      <c r="K374" s="254"/>
    </row>
    <row r="375" spans="1:11" s="237" customFormat="1">
      <c r="A375" s="380"/>
      <c r="B375" s="384"/>
      <c r="C375" s="398" t="s">
        <v>533</v>
      </c>
      <c r="D375" s="384"/>
      <c r="E375" s="399" t="s">
        <v>713</v>
      </c>
      <c r="F375" s="400"/>
      <c r="G375" s="407"/>
      <c r="H375" s="386"/>
      <c r="I375" s="401"/>
      <c r="K375" s="254"/>
    </row>
    <row r="376" spans="1:11" s="237" customFormat="1" ht="25.5">
      <c r="A376" s="380">
        <v>146</v>
      </c>
      <c r="B376" s="397"/>
      <c r="C376" s="398"/>
      <c r="D376" s="389"/>
      <c r="E376" s="383" t="s">
        <v>487</v>
      </c>
      <c r="F376" s="389" t="s">
        <v>220</v>
      </c>
      <c r="G376" s="385">
        <v>5</v>
      </c>
      <c r="H376" s="386"/>
      <c r="I376" s="387"/>
      <c r="K376" s="254"/>
    </row>
    <row r="377" spans="1:11" s="237" customFormat="1">
      <c r="A377" s="380"/>
      <c r="B377" s="384"/>
      <c r="C377" s="398" t="s">
        <v>534</v>
      </c>
      <c r="D377" s="384"/>
      <c r="E377" s="399" t="s">
        <v>714</v>
      </c>
      <c r="F377" s="400"/>
      <c r="G377" s="407"/>
      <c r="H377" s="386"/>
      <c r="I377" s="401"/>
      <c r="K377" s="254"/>
    </row>
    <row r="378" spans="1:11" s="237" customFormat="1">
      <c r="A378" s="380">
        <v>147</v>
      </c>
      <c r="B378" s="397"/>
      <c r="C378" s="398"/>
      <c r="D378" s="389"/>
      <c r="E378" s="383" t="s">
        <v>535</v>
      </c>
      <c r="F378" s="389" t="s">
        <v>220</v>
      </c>
      <c r="G378" s="385">
        <v>4</v>
      </c>
      <c r="H378" s="386"/>
      <c r="I378" s="387"/>
      <c r="K378" s="254"/>
    </row>
    <row r="379" spans="1:11" s="237" customFormat="1">
      <c r="A379" s="380"/>
      <c r="B379" s="384"/>
      <c r="C379" s="398" t="s">
        <v>536</v>
      </c>
      <c r="D379" s="384"/>
      <c r="E379" s="399" t="s">
        <v>715</v>
      </c>
      <c r="F379" s="400"/>
      <c r="G379" s="407"/>
      <c r="H379" s="386"/>
      <c r="I379" s="401"/>
      <c r="K379" s="254"/>
    </row>
    <row r="380" spans="1:11" s="237" customFormat="1" ht="25.5">
      <c r="A380" s="380">
        <v>148</v>
      </c>
      <c r="B380" s="397"/>
      <c r="C380" s="398"/>
      <c r="D380" s="389"/>
      <c r="E380" s="383" t="s">
        <v>537</v>
      </c>
      <c r="F380" s="389" t="s">
        <v>349</v>
      </c>
      <c r="G380" s="415">
        <v>1</v>
      </c>
      <c r="H380" s="386"/>
      <c r="I380" s="387"/>
      <c r="K380" s="254"/>
    </row>
    <row r="381" spans="1:11" s="237" customFormat="1" ht="19.5" customHeight="1">
      <c r="A381" s="380"/>
      <c r="B381" s="384"/>
      <c r="C381" s="398" t="s">
        <v>538</v>
      </c>
      <c r="D381" s="384"/>
      <c r="E381" s="399" t="s">
        <v>716</v>
      </c>
      <c r="F381" s="400"/>
      <c r="G381" s="407"/>
      <c r="H381" s="386"/>
      <c r="I381" s="401"/>
      <c r="K381" s="254"/>
    </row>
    <row r="382" spans="1:11" s="237" customFormat="1" ht="25.5">
      <c r="A382" s="380">
        <v>149</v>
      </c>
      <c r="B382" s="397"/>
      <c r="C382" s="398"/>
      <c r="D382" s="389"/>
      <c r="E382" s="383" t="s">
        <v>539</v>
      </c>
      <c r="F382" s="389" t="s">
        <v>349</v>
      </c>
      <c r="G382" s="415">
        <v>1</v>
      </c>
      <c r="H382" s="386"/>
      <c r="I382" s="387"/>
      <c r="K382" s="254"/>
    </row>
    <row r="383" spans="1:11" s="237" customFormat="1">
      <c r="A383" s="408"/>
      <c r="B383" s="384"/>
      <c r="C383" s="398" t="s">
        <v>540</v>
      </c>
      <c r="D383" s="384"/>
      <c r="E383" s="399" t="s">
        <v>541</v>
      </c>
      <c r="F383" s="400"/>
      <c r="G383" s="407"/>
      <c r="H383" s="386"/>
      <c r="I383" s="401"/>
      <c r="K383" s="254"/>
    </row>
    <row r="384" spans="1:11" s="236" customFormat="1" ht="12.75" customHeight="1">
      <c r="A384" s="372"/>
      <c r="B384" s="373"/>
      <c r="C384" s="374"/>
      <c r="D384" s="375"/>
      <c r="E384" s="416" t="s">
        <v>721</v>
      </c>
      <c r="F384" s="373" t="s">
        <v>13</v>
      </c>
      <c r="G384" s="377" t="s">
        <v>13</v>
      </c>
      <c r="H384" s="378" t="s">
        <v>13</v>
      </c>
      <c r="I384" s="379">
        <f>SUM(I374:I383)</f>
        <v>0</v>
      </c>
      <c r="K384" s="255"/>
    </row>
    <row r="385" spans="1:12" s="237" customFormat="1">
      <c r="A385" s="380">
        <v>150</v>
      </c>
      <c r="B385" s="384"/>
      <c r="C385" s="384"/>
      <c r="D385" s="389"/>
      <c r="E385" s="383" t="s">
        <v>875</v>
      </c>
      <c r="F385" s="384" t="s">
        <v>349</v>
      </c>
      <c r="G385" s="415">
        <v>1</v>
      </c>
      <c r="H385" s="386"/>
      <c r="I385" s="387"/>
      <c r="K385" s="254"/>
    </row>
    <row r="386" spans="1:12" s="237" customFormat="1">
      <c r="A386" s="380"/>
      <c r="B386" s="384"/>
      <c r="C386" s="388" t="s">
        <v>542</v>
      </c>
      <c r="D386" s="389"/>
      <c r="E386" s="406" t="s">
        <v>717</v>
      </c>
      <c r="F386" s="389"/>
      <c r="G386" s="388"/>
      <c r="H386" s="396"/>
      <c r="I386" s="387"/>
      <c r="K386" s="254"/>
    </row>
    <row r="387" spans="1:12" s="237" customFormat="1">
      <c r="A387" s="380">
        <v>151</v>
      </c>
      <c r="B387" s="384"/>
      <c r="C387" s="384"/>
      <c r="D387" s="389"/>
      <c r="E387" s="383" t="s">
        <v>680</v>
      </c>
      <c r="F387" s="384" t="s">
        <v>349</v>
      </c>
      <c r="G387" s="415">
        <v>1</v>
      </c>
      <c r="H387" s="386"/>
      <c r="I387" s="387"/>
      <c r="K387" s="254"/>
    </row>
    <row r="388" spans="1:12" s="237" customFormat="1">
      <c r="A388" s="380"/>
      <c r="B388" s="384"/>
      <c r="C388" s="388" t="s">
        <v>722</v>
      </c>
      <c r="D388" s="389"/>
      <c r="E388" s="406" t="s">
        <v>717</v>
      </c>
      <c r="F388" s="389"/>
      <c r="G388" s="388"/>
      <c r="H388" s="396"/>
      <c r="I388" s="387"/>
      <c r="K388" s="254"/>
    </row>
    <row r="389" spans="1:12" s="237" customFormat="1">
      <c r="A389" s="380">
        <v>152</v>
      </c>
      <c r="B389" s="384"/>
      <c r="C389" s="384"/>
      <c r="D389" s="389"/>
      <c r="E389" s="383" t="s">
        <v>543</v>
      </c>
      <c r="F389" s="384" t="s">
        <v>450</v>
      </c>
      <c r="G389" s="415">
        <v>22</v>
      </c>
      <c r="H389" s="386"/>
      <c r="I389" s="387"/>
      <c r="K389" s="254"/>
    </row>
    <row r="390" spans="1:12" s="237" customFormat="1">
      <c r="A390" s="380"/>
      <c r="B390" s="384"/>
      <c r="C390" s="388" t="s">
        <v>544</v>
      </c>
      <c r="D390" s="389"/>
      <c r="E390" s="406" t="s">
        <v>724</v>
      </c>
      <c r="F390" s="389"/>
      <c r="G390" s="418"/>
      <c r="H390" s="396"/>
      <c r="I390" s="387"/>
      <c r="K390" s="254"/>
    </row>
    <row r="391" spans="1:12" s="237" customFormat="1" ht="25.5">
      <c r="A391" s="380">
        <v>153</v>
      </c>
      <c r="B391" s="384"/>
      <c r="C391" s="384"/>
      <c r="D391" s="389"/>
      <c r="E391" s="383" t="s">
        <v>884</v>
      </c>
      <c r="F391" s="384" t="s">
        <v>545</v>
      </c>
      <c r="G391" s="415">
        <v>1</v>
      </c>
      <c r="H391" s="386"/>
      <c r="I391" s="387"/>
      <c r="K391" s="254"/>
    </row>
    <row r="392" spans="1:12" s="237" customFormat="1">
      <c r="A392" s="380"/>
      <c r="B392" s="384"/>
      <c r="C392" s="388" t="s">
        <v>546</v>
      </c>
      <c r="D392" s="389"/>
      <c r="E392" s="406" t="s">
        <v>718</v>
      </c>
      <c r="F392" s="389"/>
      <c r="G392" s="388"/>
      <c r="H392" s="396"/>
      <c r="I392" s="387"/>
      <c r="K392" s="254"/>
    </row>
    <row r="393" spans="1:12" s="237" customFormat="1" ht="25.5">
      <c r="A393" s="380">
        <v>154</v>
      </c>
      <c r="B393" s="384"/>
      <c r="C393" s="384"/>
      <c r="D393" s="389"/>
      <c r="E393" s="383" t="s">
        <v>744</v>
      </c>
      <c r="F393" s="384" t="s">
        <v>545</v>
      </c>
      <c r="G393" s="415">
        <v>28</v>
      </c>
      <c r="H393" s="386"/>
      <c r="I393" s="387"/>
      <c r="K393" s="254"/>
    </row>
    <row r="394" spans="1:12" s="237" customFormat="1">
      <c r="A394" s="380"/>
      <c r="B394" s="384"/>
      <c r="C394" s="388" t="s">
        <v>546</v>
      </c>
      <c r="D394" s="389"/>
      <c r="E394" s="406" t="s">
        <v>723</v>
      </c>
      <c r="F394" s="389"/>
      <c r="G394" s="388"/>
      <c r="H394" s="396"/>
      <c r="I394" s="387"/>
      <c r="K394" s="254"/>
    </row>
    <row r="395" spans="1:12" s="236" customFormat="1" ht="12.75" customHeight="1">
      <c r="A395" s="372"/>
      <c r="B395" s="373"/>
      <c r="C395" s="374"/>
      <c r="D395" s="375"/>
      <c r="E395" s="416" t="s">
        <v>721</v>
      </c>
      <c r="F395" s="373" t="s">
        <v>13</v>
      </c>
      <c r="G395" s="377" t="s">
        <v>13</v>
      </c>
      <c r="H395" s="378" t="s">
        <v>13</v>
      </c>
      <c r="I395" s="379">
        <f>SUM(I385:I393)</f>
        <v>0</v>
      </c>
      <c r="K395" s="255"/>
    </row>
    <row r="396" spans="1:12" s="237" customFormat="1" ht="13.5" thickBot="1">
      <c r="A396" s="409"/>
      <c r="B396" s="410"/>
      <c r="C396" s="410"/>
      <c r="D396" s="410"/>
      <c r="E396" s="411" t="s">
        <v>547</v>
      </c>
      <c r="F396" s="410" t="s">
        <v>13</v>
      </c>
      <c r="G396" s="410" t="s">
        <v>13</v>
      </c>
      <c r="H396" s="412" t="s">
        <v>13</v>
      </c>
      <c r="I396" s="413">
        <f>I395+I384+I372+I338+I310</f>
        <v>0</v>
      </c>
      <c r="K396" s="254"/>
    </row>
    <row r="397" spans="1:12" s="5" customFormat="1" ht="17.25" thickTop="1" thickBot="1">
      <c r="A397" s="38"/>
      <c r="B397" s="49"/>
      <c r="C397" s="36"/>
      <c r="D397" s="156"/>
      <c r="E397" s="163" t="s">
        <v>35</v>
      </c>
      <c r="F397" s="37" t="s">
        <v>13</v>
      </c>
      <c r="G397" s="164" t="s">
        <v>13</v>
      </c>
      <c r="H397" s="165" t="s">
        <v>13</v>
      </c>
      <c r="I397" s="112">
        <f>I293+I273+I396</f>
        <v>0</v>
      </c>
      <c r="J397" s="114"/>
      <c r="K397" s="254"/>
      <c r="L397" s="237"/>
    </row>
    <row r="398" spans="1:12" s="5" customFormat="1" ht="17.25" thickTop="1" thickBot="1">
      <c r="A398" s="208" t="s">
        <v>257</v>
      </c>
      <c r="B398" s="142" t="s">
        <v>118</v>
      </c>
      <c r="C398" s="206"/>
      <c r="D398" s="207" t="s">
        <v>36</v>
      </c>
      <c r="E398" s="162" t="s">
        <v>37</v>
      </c>
      <c r="F398" s="142" t="s">
        <v>13</v>
      </c>
      <c r="G398" s="144" t="s">
        <v>13</v>
      </c>
      <c r="H398" s="145" t="s">
        <v>13</v>
      </c>
      <c r="I398" s="146" t="s">
        <v>13</v>
      </c>
      <c r="J398" s="114"/>
      <c r="K398" s="254"/>
      <c r="L398" s="237"/>
    </row>
    <row r="399" spans="1:12" s="5" customFormat="1" ht="13.5" thickTop="1">
      <c r="A399" s="217"/>
      <c r="B399" s="218"/>
      <c r="C399" s="179"/>
      <c r="D399" s="219" t="s">
        <v>129</v>
      </c>
      <c r="E399" s="273" t="s">
        <v>69</v>
      </c>
      <c r="F399" s="218" t="s">
        <v>13</v>
      </c>
      <c r="G399" s="183" t="s">
        <v>13</v>
      </c>
      <c r="H399" s="319" t="s">
        <v>13</v>
      </c>
      <c r="I399" s="227" t="s">
        <v>13</v>
      </c>
      <c r="J399" s="114"/>
      <c r="K399" s="254"/>
      <c r="L399" s="237"/>
    </row>
    <row r="400" spans="1:12" ht="25.5">
      <c r="A400" s="216">
        <v>155</v>
      </c>
      <c r="B400" s="117"/>
      <c r="C400" s="120"/>
      <c r="D400" s="118"/>
      <c r="E400" s="248" t="s">
        <v>168</v>
      </c>
      <c r="F400" s="119" t="s">
        <v>22</v>
      </c>
      <c r="G400" s="187">
        <v>322</v>
      </c>
      <c r="H400" s="221"/>
      <c r="I400" s="387"/>
      <c r="J400" s="82"/>
    </row>
    <row r="401" spans="1:12" ht="15.75" customHeight="1">
      <c r="A401" s="129"/>
      <c r="B401" s="220"/>
      <c r="C401" s="238" t="s">
        <v>183</v>
      </c>
      <c r="D401" s="122"/>
      <c r="E401" s="276" t="s">
        <v>577</v>
      </c>
      <c r="F401" s="119"/>
      <c r="G401" s="276"/>
      <c r="H401" s="121"/>
      <c r="I401" s="200"/>
      <c r="J401" s="82"/>
    </row>
    <row r="402" spans="1:12" ht="25.5">
      <c r="A402" s="216">
        <v>156</v>
      </c>
      <c r="B402" s="117"/>
      <c r="C402" s="120"/>
      <c r="D402" s="118"/>
      <c r="E402" s="248" t="s">
        <v>169</v>
      </c>
      <c r="F402" s="119" t="s">
        <v>22</v>
      </c>
      <c r="G402" s="187">
        <v>10</v>
      </c>
      <c r="H402" s="221"/>
      <c r="I402" s="387"/>
      <c r="J402" s="82"/>
    </row>
    <row r="403" spans="1:12" ht="15.75" customHeight="1">
      <c r="A403" s="216"/>
      <c r="B403" s="117"/>
      <c r="C403" s="238" t="s">
        <v>184</v>
      </c>
      <c r="D403" s="118"/>
      <c r="E403" s="276" t="s">
        <v>578</v>
      </c>
      <c r="F403" s="119"/>
      <c r="G403" s="276"/>
      <c r="H403" s="121"/>
      <c r="I403" s="200"/>
      <c r="J403" s="82"/>
    </row>
    <row r="404" spans="1:12" ht="25.5">
      <c r="A404" s="216">
        <v>157</v>
      </c>
      <c r="B404" s="117"/>
      <c r="C404" s="120"/>
      <c r="D404" s="118"/>
      <c r="E404" s="248" t="s">
        <v>173</v>
      </c>
      <c r="F404" s="119" t="s">
        <v>22</v>
      </c>
      <c r="G404" s="187">
        <v>42</v>
      </c>
      <c r="H404" s="221"/>
      <c r="I404" s="387"/>
      <c r="J404" s="82"/>
    </row>
    <row r="405" spans="1:12" ht="15.75" customHeight="1">
      <c r="A405" s="129"/>
      <c r="B405" s="117"/>
      <c r="C405" s="238" t="s">
        <v>185</v>
      </c>
      <c r="D405" s="118"/>
      <c r="E405" s="276" t="s">
        <v>579</v>
      </c>
      <c r="F405" s="119"/>
      <c r="G405" s="276"/>
      <c r="H405" s="121"/>
      <c r="I405" s="200"/>
      <c r="J405" s="82"/>
    </row>
    <row r="406" spans="1:12" ht="25.5">
      <c r="A406" s="216">
        <v>158</v>
      </c>
      <c r="B406" s="117"/>
      <c r="C406" s="120"/>
      <c r="D406" s="118"/>
      <c r="E406" s="248" t="s">
        <v>170</v>
      </c>
      <c r="F406" s="119" t="s">
        <v>22</v>
      </c>
      <c r="G406" s="187">
        <v>12</v>
      </c>
      <c r="H406" s="221"/>
      <c r="I406" s="387"/>
      <c r="J406" s="82"/>
    </row>
    <row r="407" spans="1:12" s="5" customFormat="1" ht="15.75" customHeight="1">
      <c r="A407" s="216"/>
      <c r="B407" s="117"/>
      <c r="C407" s="238" t="s">
        <v>186</v>
      </c>
      <c r="D407" s="118"/>
      <c r="E407" s="276" t="s">
        <v>580</v>
      </c>
      <c r="F407" s="119"/>
      <c r="G407" s="276"/>
      <c r="H407" s="121"/>
      <c r="I407" s="200"/>
      <c r="J407" s="114"/>
      <c r="K407" s="254"/>
      <c r="L407" s="12"/>
    </row>
    <row r="408" spans="1:12" s="5" customFormat="1" ht="25.5">
      <c r="A408" s="216">
        <v>159</v>
      </c>
      <c r="B408" s="117"/>
      <c r="C408" s="120"/>
      <c r="D408" s="118"/>
      <c r="E408" s="248" t="s">
        <v>174</v>
      </c>
      <c r="F408" s="119" t="s">
        <v>22</v>
      </c>
      <c r="G408" s="187">
        <v>29</v>
      </c>
      <c r="H408" s="221"/>
      <c r="I408" s="387"/>
      <c r="J408" s="114"/>
      <c r="K408" s="254"/>
      <c r="L408" s="237"/>
    </row>
    <row r="409" spans="1:12" s="5" customFormat="1" ht="15.75" customHeight="1">
      <c r="A409" s="129"/>
      <c r="B409" s="117"/>
      <c r="C409" s="238" t="s">
        <v>187</v>
      </c>
      <c r="D409" s="118"/>
      <c r="E409" s="276" t="s">
        <v>581</v>
      </c>
      <c r="F409" s="119"/>
      <c r="G409" s="276"/>
      <c r="H409" s="121"/>
      <c r="I409" s="200"/>
      <c r="J409" s="114"/>
      <c r="K409" s="254"/>
      <c r="L409" s="12"/>
    </row>
    <row r="410" spans="1:12" s="5" customFormat="1" ht="25.5">
      <c r="A410" s="216">
        <v>160</v>
      </c>
      <c r="B410" s="117"/>
      <c r="C410" s="120"/>
      <c r="D410" s="118"/>
      <c r="E410" s="248" t="s">
        <v>171</v>
      </c>
      <c r="F410" s="119" t="s">
        <v>22</v>
      </c>
      <c r="G410" s="187">
        <v>15</v>
      </c>
      <c r="H410" s="221"/>
      <c r="I410" s="387"/>
      <c r="J410" s="114"/>
      <c r="K410" s="254"/>
      <c r="L410" s="237"/>
    </row>
    <row r="411" spans="1:12" s="5" customFormat="1" ht="15.75" customHeight="1">
      <c r="A411" s="216"/>
      <c r="B411" s="117"/>
      <c r="C411" s="238" t="s">
        <v>188</v>
      </c>
      <c r="D411" s="118"/>
      <c r="E411" s="276" t="s">
        <v>587</v>
      </c>
      <c r="F411" s="119"/>
      <c r="G411" s="276"/>
      <c r="H411" s="121"/>
      <c r="I411" s="200"/>
      <c r="J411" s="114"/>
      <c r="K411" s="254"/>
      <c r="L411" s="12"/>
    </row>
    <row r="412" spans="1:12" s="5" customFormat="1" ht="25.5">
      <c r="A412" s="216">
        <v>161</v>
      </c>
      <c r="B412" s="117"/>
      <c r="C412" s="120"/>
      <c r="D412" s="118"/>
      <c r="E412" s="248" t="s">
        <v>172</v>
      </c>
      <c r="F412" s="119" t="s">
        <v>22</v>
      </c>
      <c r="G412" s="187">
        <v>18</v>
      </c>
      <c r="H412" s="221"/>
      <c r="I412" s="387"/>
      <c r="J412" s="114"/>
      <c r="K412" s="254"/>
      <c r="L412" s="237"/>
    </row>
    <row r="413" spans="1:12" s="5" customFormat="1" ht="15.75" customHeight="1">
      <c r="A413" s="129"/>
      <c r="B413" s="117"/>
      <c r="C413" s="238" t="s">
        <v>189</v>
      </c>
      <c r="D413" s="118"/>
      <c r="E413" s="276" t="s">
        <v>586</v>
      </c>
      <c r="F413" s="119"/>
      <c r="G413" s="276"/>
      <c r="H413" s="121"/>
      <c r="I413" s="200"/>
      <c r="J413" s="114"/>
      <c r="K413" s="254"/>
      <c r="L413" s="12"/>
    </row>
    <row r="414" spans="1:12" s="5" customFormat="1" ht="25.5">
      <c r="A414" s="216">
        <v>162</v>
      </c>
      <c r="B414" s="117"/>
      <c r="C414" s="120"/>
      <c r="D414" s="118"/>
      <c r="E414" s="248" t="s">
        <v>175</v>
      </c>
      <c r="F414" s="119" t="s">
        <v>22</v>
      </c>
      <c r="G414" s="187">
        <v>13</v>
      </c>
      <c r="H414" s="221"/>
      <c r="I414" s="387"/>
      <c r="J414" s="114"/>
      <c r="K414" s="254"/>
      <c r="L414" s="12"/>
    </row>
    <row r="415" spans="1:12" ht="15.75" customHeight="1">
      <c r="A415" s="216"/>
      <c r="B415" s="117"/>
      <c r="C415" s="238" t="s">
        <v>190</v>
      </c>
      <c r="D415" s="118"/>
      <c r="E415" s="276" t="s">
        <v>585</v>
      </c>
      <c r="F415" s="119"/>
      <c r="G415" s="276"/>
      <c r="H415" s="121"/>
      <c r="I415" s="200"/>
      <c r="J415" s="82"/>
    </row>
    <row r="416" spans="1:12" ht="25.5">
      <c r="A416" s="216">
        <v>163</v>
      </c>
      <c r="B416" s="117"/>
      <c r="C416" s="120"/>
      <c r="D416" s="118"/>
      <c r="E416" s="248" t="s">
        <v>176</v>
      </c>
      <c r="F416" s="119" t="s">
        <v>22</v>
      </c>
      <c r="G416" s="187">
        <v>51</v>
      </c>
      <c r="H416" s="221"/>
      <c r="I416" s="387"/>
      <c r="J416" s="82"/>
    </row>
    <row r="417" spans="1:12" ht="15.75" customHeight="1">
      <c r="A417" s="129"/>
      <c r="B417" s="117"/>
      <c r="C417" s="238" t="s">
        <v>191</v>
      </c>
      <c r="D417" s="118"/>
      <c r="E417" s="276" t="s">
        <v>584</v>
      </c>
      <c r="F417" s="119"/>
      <c r="G417" s="276"/>
      <c r="H417" s="121"/>
      <c r="I417" s="200"/>
      <c r="J417" s="82"/>
    </row>
    <row r="418" spans="1:12" ht="25.5">
      <c r="A418" s="216">
        <v>164</v>
      </c>
      <c r="B418" s="117"/>
      <c r="C418" s="120"/>
      <c r="D418" s="118"/>
      <c r="E418" s="248" t="s">
        <v>166</v>
      </c>
      <c r="F418" s="119" t="s">
        <v>22</v>
      </c>
      <c r="G418" s="187">
        <v>38.299999999999997</v>
      </c>
      <c r="H418" s="221"/>
      <c r="I418" s="387"/>
      <c r="J418" s="82"/>
    </row>
    <row r="419" spans="1:12" ht="15.75" customHeight="1">
      <c r="A419" s="216"/>
      <c r="B419" s="117"/>
      <c r="C419" s="238" t="s">
        <v>192</v>
      </c>
      <c r="D419" s="118"/>
      <c r="E419" s="276" t="s">
        <v>567</v>
      </c>
      <c r="F419" s="119"/>
      <c r="G419" s="276"/>
      <c r="H419" s="121"/>
      <c r="I419" s="200"/>
      <c r="J419" s="82"/>
    </row>
    <row r="420" spans="1:12" ht="25.5">
      <c r="A420" s="216">
        <v>165</v>
      </c>
      <c r="B420" s="117"/>
      <c r="C420" s="120"/>
      <c r="D420" s="118"/>
      <c r="E420" s="248" t="s">
        <v>167</v>
      </c>
      <c r="F420" s="119" t="s">
        <v>22</v>
      </c>
      <c r="G420" s="187">
        <v>18</v>
      </c>
      <c r="H420" s="221"/>
      <c r="I420" s="387"/>
      <c r="J420" s="82"/>
    </row>
    <row r="421" spans="1:12" ht="15.75" customHeight="1">
      <c r="A421" s="129"/>
      <c r="B421" s="117"/>
      <c r="C421" s="238" t="s">
        <v>193</v>
      </c>
      <c r="D421" s="118"/>
      <c r="E421" s="276" t="s">
        <v>583</v>
      </c>
      <c r="F421" s="119"/>
      <c r="G421" s="276"/>
      <c r="H421" s="121"/>
      <c r="I421" s="200"/>
      <c r="J421" s="82"/>
    </row>
    <row r="422" spans="1:12" ht="25.5">
      <c r="A422" s="216">
        <v>166</v>
      </c>
      <c r="B422" s="117"/>
      <c r="C422" s="120"/>
      <c r="D422" s="118"/>
      <c r="E422" s="248" t="s">
        <v>177</v>
      </c>
      <c r="F422" s="119" t="s">
        <v>22</v>
      </c>
      <c r="G422" s="187">
        <v>198</v>
      </c>
      <c r="H422" s="221"/>
      <c r="I422" s="387"/>
      <c r="J422" s="82"/>
    </row>
    <row r="423" spans="1:12" ht="15.75" customHeight="1">
      <c r="A423" s="216"/>
      <c r="B423" s="117"/>
      <c r="C423" s="238" t="s">
        <v>194</v>
      </c>
      <c r="D423" s="118"/>
      <c r="E423" s="276" t="s">
        <v>582</v>
      </c>
      <c r="F423" s="119"/>
      <c r="G423" s="276"/>
      <c r="H423" s="121"/>
      <c r="I423" s="200"/>
      <c r="J423" s="263"/>
    </row>
    <row r="424" spans="1:12" ht="13.5" thickBot="1">
      <c r="A424" s="214"/>
      <c r="B424" s="213"/>
      <c r="C424" s="213"/>
      <c r="D424" s="213"/>
      <c r="E424" s="212" t="s">
        <v>68</v>
      </c>
      <c r="F424" s="213" t="s">
        <v>13</v>
      </c>
      <c r="G424" s="213" t="s">
        <v>13</v>
      </c>
      <c r="H424" s="184" t="s">
        <v>13</v>
      </c>
      <c r="I424" s="228">
        <f>SUM(I400:I423)</f>
        <v>0</v>
      </c>
      <c r="J424" s="82"/>
    </row>
    <row r="425" spans="1:12" ht="13.5" thickTop="1">
      <c r="A425" s="209"/>
      <c r="B425" s="273"/>
      <c r="C425" s="273"/>
      <c r="D425" s="273" t="s">
        <v>130</v>
      </c>
      <c r="E425" s="273" t="s">
        <v>570</v>
      </c>
      <c r="F425" s="327" t="s">
        <v>13</v>
      </c>
      <c r="G425" s="327" t="s">
        <v>13</v>
      </c>
      <c r="H425" s="319" t="s">
        <v>13</v>
      </c>
      <c r="I425" s="227" t="s">
        <v>13</v>
      </c>
      <c r="J425" s="82"/>
    </row>
    <row r="426" spans="1:12" ht="48" customHeight="1">
      <c r="A426" s="239">
        <v>167</v>
      </c>
      <c r="B426" s="240"/>
      <c r="C426" s="241"/>
      <c r="D426" s="242"/>
      <c r="E426" s="243" t="s">
        <v>549</v>
      </c>
      <c r="F426" s="240" t="s">
        <v>22</v>
      </c>
      <c r="G426" s="244">
        <v>22</v>
      </c>
      <c r="H426" s="245"/>
      <c r="I426" s="246"/>
      <c r="J426" s="82"/>
    </row>
    <row r="427" spans="1:12">
      <c r="A427" s="328"/>
      <c r="B427" s="240"/>
      <c r="C427" s="241" t="s">
        <v>195</v>
      </c>
      <c r="D427" s="329"/>
      <c r="E427" s="251" t="s">
        <v>588</v>
      </c>
      <c r="F427" s="240"/>
      <c r="G427" s="251"/>
      <c r="H427" s="245"/>
      <c r="I427" s="246"/>
      <c r="J427" s="82"/>
    </row>
    <row r="428" spans="1:12" ht="38.25">
      <c r="A428" s="239">
        <v>168</v>
      </c>
      <c r="B428" s="240"/>
      <c r="C428" s="241"/>
      <c r="D428" s="242"/>
      <c r="E428" s="243" t="s">
        <v>550</v>
      </c>
      <c r="F428" s="240" t="s">
        <v>22</v>
      </c>
      <c r="G428" s="244">
        <v>28.86</v>
      </c>
      <c r="H428" s="245"/>
      <c r="I428" s="246"/>
      <c r="J428" s="82"/>
    </row>
    <row r="429" spans="1:12" s="204" customFormat="1">
      <c r="A429" s="328"/>
      <c r="B429" s="240"/>
      <c r="C429" s="241" t="s">
        <v>122</v>
      </c>
      <c r="D429" s="329"/>
      <c r="E429" s="251" t="s">
        <v>589</v>
      </c>
      <c r="F429" s="240"/>
      <c r="G429" s="251"/>
      <c r="H429" s="245"/>
      <c r="I429" s="246"/>
      <c r="J429" s="205"/>
      <c r="K429" s="254"/>
      <c r="L429" s="12"/>
    </row>
    <row r="430" spans="1:12" s="204" customFormat="1" ht="38.25">
      <c r="A430" s="239">
        <v>169</v>
      </c>
      <c r="B430" s="240"/>
      <c r="C430" s="241"/>
      <c r="D430" s="242"/>
      <c r="E430" s="243" t="s">
        <v>885</v>
      </c>
      <c r="F430" s="240" t="s">
        <v>22</v>
      </c>
      <c r="G430" s="244">
        <v>23.65</v>
      </c>
      <c r="H430" s="245"/>
      <c r="I430" s="246"/>
      <c r="J430" s="82"/>
      <c r="K430" s="254"/>
      <c r="L430" s="12"/>
    </row>
    <row r="431" spans="1:12" s="204" customFormat="1">
      <c r="A431" s="328"/>
      <c r="B431" s="240"/>
      <c r="C431" s="241" t="s">
        <v>196</v>
      </c>
      <c r="D431" s="329"/>
      <c r="E431" s="251" t="s">
        <v>590</v>
      </c>
      <c r="F431" s="240"/>
      <c r="G431" s="251"/>
      <c r="H431" s="245"/>
      <c r="I431" s="246"/>
      <c r="J431" s="205"/>
      <c r="K431" s="254"/>
      <c r="L431" s="12"/>
    </row>
    <row r="432" spans="1:12" s="204" customFormat="1" ht="57" customHeight="1">
      <c r="A432" s="239">
        <v>170</v>
      </c>
      <c r="B432" s="240"/>
      <c r="C432" s="241"/>
      <c r="D432" s="242"/>
      <c r="E432" s="243" t="s">
        <v>554</v>
      </c>
      <c r="F432" s="240" t="s">
        <v>12</v>
      </c>
      <c r="G432" s="247">
        <v>24</v>
      </c>
      <c r="H432" s="245"/>
      <c r="I432" s="246"/>
      <c r="J432" s="82"/>
      <c r="K432" s="254"/>
      <c r="L432" s="12"/>
    </row>
    <row r="433" spans="1:170" s="204" customFormat="1" ht="27" customHeight="1">
      <c r="A433" s="328"/>
      <c r="B433" s="240"/>
      <c r="C433" s="241" t="s">
        <v>551</v>
      </c>
      <c r="D433" s="329"/>
      <c r="E433" s="251" t="s">
        <v>591</v>
      </c>
      <c r="F433" s="240"/>
      <c r="G433" s="330"/>
      <c r="H433" s="245"/>
      <c r="I433" s="246"/>
      <c r="J433" s="205"/>
      <c r="K433" s="254"/>
      <c r="L433" s="12"/>
    </row>
    <row r="434" spans="1:170" s="204" customFormat="1" ht="27" customHeight="1">
      <c r="A434" s="328"/>
      <c r="B434" s="240"/>
      <c r="C434" s="241" t="s">
        <v>552</v>
      </c>
      <c r="D434" s="329"/>
      <c r="E434" s="251" t="s">
        <v>592</v>
      </c>
      <c r="F434" s="240"/>
      <c r="G434" s="330"/>
      <c r="H434" s="245"/>
      <c r="I434" s="246"/>
      <c r="J434" s="205"/>
      <c r="K434" s="254"/>
      <c r="L434" s="12"/>
    </row>
    <row r="435" spans="1:170" s="204" customFormat="1" ht="27" customHeight="1">
      <c r="A435" s="328"/>
      <c r="B435" s="240"/>
      <c r="C435" s="241" t="s">
        <v>553</v>
      </c>
      <c r="D435" s="329"/>
      <c r="E435" s="251" t="s">
        <v>593</v>
      </c>
      <c r="F435" s="240"/>
      <c r="G435" s="330"/>
      <c r="H435" s="245"/>
      <c r="I435" s="246"/>
      <c r="J435" s="205"/>
      <c r="K435" s="254"/>
      <c r="L435" s="12"/>
    </row>
    <row r="436" spans="1:170" s="204" customFormat="1" ht="27" customHeight="1">
      <c r="A436" s="328"/>
      <c r="B436" s="240"/>
      <c r="C436" s="241" t="s">
        <v>553</v>
      </c>
      <c r="D436" s="329"/>
      <c r="E436" s="251" t="s">
        <v>594</v>
      </c>
      <c r="F436" s="240"/>
      <c r="G436" s="330"/>
      <c r="H436" s="245"/>
      <c r="I436" s="246"/>
      <c r="J436" s="205"/>
      <c r="K436" s="254"/>
      <c r="L436" s="12"/>
    </row>
    <row r="437" spans="1:170" s="204" customFormat="1" ht="27" customHeight="1">
      <c r="A437" s="328"/>
      <c r="B437" s="240"/>
      <c r="C437" s="241" t="s">
        <v>553</v>
      </c>
      <c r="D437" s="329"/>
      <c r="E437" s="251" t="s">
        <v>595</v>
      </c>
      <c r="F437" s="240"/>
      <c r="G437" s="330"/>
      <c r="H437" s="245"/>
      <c r="I437" s="246"/>
      <c r="J437" s="205"/>
      <c r="K437" s="254"/>
      <c r="L437" s="12"/>
    </row>
    <row r="438" spans="1:170" s="204" customFormat="1" ht="27" customHeight="1">
      <c r="A438" s="328"/>
      <c r="B438" s="240"/>
      <c r="C438" s="241" t="s">
        <v>553</v>
      </c>
      <c r="D438" s="329"/>
      <c r="E438" s="251" t="s">
        <v>596</v>
      </c>
      <c r="F438" s="240"/>
      <c r="G438" s="330"/>
      <c r="H438" s="245"/>
      <c r="I438" s="246"/>
      <c r="J438" s="205"/>
      <c r="K438" s="254"/>
      <c r="L438" s="12"/>
    </row>
    <row r="439" spans="1:170" s="204" customFormat="1">
      <c r="A439" s="328"/>
      <c r="B439" s="240"/>
      <c r="C439" s="241"/>
      <c r="D439" s="329"/>
      <c r="E439" s="251"/>
      <c r="F439" s="240"/>
      <c r="G439" s="251"/>
      <c r="H439" s="245"/>
      <c r="I439" s="246"/>
      <c r="J439" s="205"/>
      <c r="K439" s="254"/>
      <c r="L439" s="12"/>
    </row>
    <row r="440" spans="1:170" s="75" customFormat="1" ht="13.5" thickBot="1">
      <c r="A440" s="331"/>
      <c r="B440" s="212"/>
      <c r="C440" s="212"/>
      <c r="D440" s="212"/>
      <c r="E440" s="212" t="s">
        <v>112</v>
      </c>
      <c r="F440" s="213" t="s">
        <v>13</v>
      </c>
      <c r="G440" s="213" t="s">
        <v>13</v>
      </c>
      <c r="H440" s="213" t="s">
        <v>13</v>
      </c>
      <c r="I440" s="228">
        <f>SUM(I426:I438)</f>
        <v>0</v>
      </c>
      <c r="K440" s="254"/>
      <c r="L440" s="12"/>
      <c r="M440" s="51"/>
      <c r="N440" s="51"/>
      <c r="O440" s="51"/>
      <c r="P440" s="51"/>
      <c r="Q440" s="51"/>
      <c r="R440" s="51"/>
      <c r="S440" s="51"/>
      <c r="T440" s="51"/>
      <c r="U440" s="51"/>
      <c r="V440" s="51"/>
      <c r="W440" s="51"/>
      <c r="X440" s="51"/>
      <c r="Y440" s="51"/>
      <c r="Z440" s="51"/>
      <c r="AA440" s="51"/>
      <c r="AB440" s="51"/>
      <c r="AC440" s="51"/>
      <c r="AD440" s="51"/>
      <c r="AE440" s="51"/>
      <c r="AF440" s="51"/>
      <c r="AG440" s="51"/>
      <c r="AH440" s="51"/>
      <c r="AI440" s="51"/>
      <c r="AJ440" s="51"/>
      <c r="AK440" s="51"/>
      <c r="AL440" s="51"/>
      <c r="AM440" s="51"/>
      <c r="AN440" s="51"/>
      <c r="AO440" s="51"/>
      <c r="AP440" s="51"/>
      <c r="AQ440" s="51"/>
      <c r="AR440" s="51"/>
      <c r="AS440" s="51"/>
      <c r="AT440" s="51"/>
      <c r="AU440" s="51"/>
      <c r="AV440" s="51"/>
      <c r="AW440" s="51"/>
      <c r="AX440" s="51"/>
      <c r="AY440" s="51"/>
      <c r="AZ440" s="51"/>
      <c r="BA440" s="51"/>
      <c r="BB440" s="51"/>
      <c r="BC440" s="51"/>
      <c r="BD440" s="51"/>
      <c r="BE440" s="51"/>
      <c r="BF440" s="51"/>
      <c r="BG440" s="51"/>
      <c r="BH440" s="51"/>
      <c r="BI440" s="51"/>
      <c r="BJ440" s="51"/>
      <c r="BK440" s="51"/>
      <c r="BL440" s="51"/>
      <c r="BM440" s="51"/>
      <c r="BN440" s="51"/>
      <c r="BO440" s="51"/>
      <c r="BP440" s="51"/>
      <c r="BQ440" s="51"/>
      <c r="BR440" s="51"/>
      <c r="BS440" s="51"/>
      <c r="BT440" s="51"/>
      <c r="BU440" s="51"/>
      <c r="BV440" s="51"/>
      <c r="BW440" s="51"/>
      <c r="BX440" s="51"/>
      <c r="BY440" s="51"/>
      <c r="BZ440" s="51"/>
      <c r="CA440" s="51"/>
      <c r="CB440" s="51"/>
      <c r="CC440" s="51"/>
      <c r="CD440" s="51"/>
      <c r="CE440" s="51"/>
      <c r="CF440" s="51"/>
      <c r="CG440" s="51"/>
      <c r="CH440" s="51"/>
      <c r="CI440" s="51"/>
      <c r="CJ440" s="51"/>
      <c r="CK440" s="51"/>
      <c r="CL440" s="51"/>
      <c r="CM440" s="51"/>
      <c r="CN440" s="51"/>
      <c r="CO440" s="51"/>
      <c r="CP440" s="51"/>
      <c r="CQ440" s="51"/>
      <c r="CR440" s="51"/>
      <c r="CS440" s="51"/>
      <c r="CT440" s="51"/>
      <c r="CU440" s="51"/>
      <c r="CV440" s="51"/>
      <c r="CW440" s="51"/>
      <c r="CX440" s="51"/>
      <c r="CY440" s="51"/>
      <c r="CZ440" s="51"/>
      <c r="DA440" s="51"/>
      <c r="DB440" s="51"/>
      <c r="DC440" s="51"/>
      <c r="DD440" s="51"/>
      <c r="DE440" s="51"/>
      <c r="DF440" s="51"/>
      <c r="DG440" s="51"/>
      <c r="DH440" s="51"/>
      <c r="DI440" s="51"/>
      <c r="DJ440" s="51"/>
      <c r="DK440" s="51"/>
      <c r="DL440" s="51"/>
      <c r="DM440" s="51"/>
      <c r="DN440" s="51"/>
      <c r="DO440" s="51"/>
      <c r="DP440" s="51"/>
      <c r="DQ440" s="51"/>
      <c r="DR440" s="51"/>
      <c r="DS440" s="51"/>
      <c r="DT440" s="51"/>
      <c r="DU440" s="51"/>
      <c r="DV440" s="51"/>
      <c r="DW440" s="51"/>
      <c r="DX440" s="51"/>
      <c r="DY440" s="51"/>
      <c r="DZ440" s="51"/>
      <c r="EA440" s="51"/>
      <c r="EB440" s="51"/>
      <c r="EC440" s="51"/>
      <c r="ED440" s="51"/>
      <c r="EE440" s="51"/>
      <c r="EF440" s="51"/>
      <c r="EG440" s="51"/>
      <c r="EH440" s="51"/>
      <c r="EI440" s="51"/>
      <c r="EJ440" s="51"/>
      <c r="EK440" s="51"/>
      <c r="EL440" s="51"/>
      <c r="EM440" s="51"/>
      <c r="EN440" s="51"/>
      <c r="EO440" s="51"/>
      <c r="EP440" s="51"/>
      <c r="EQ440" s="51"/>
      <c r="ER440" s="51"/>
      <c r="ES440" s="51"/>
      <c r="ET440" s="51"/>
      <c r="EU440" s="51"/>
      <c r="EV440" s="51"/>
      <c r="EW440" s="51"/>
      <c r="EX440" s="51"/>
      <c r="EY440" s="51"/>
      <c r="EZ440" s="51"/>
      <c r="FA440" s="51"/>
      <c r="FB440" s="51"/>
      <c r="FC440" s="51"/>
      <c r="FD440" s="51"/>
      <c r="FE440" s="51"/>
      <c r="FF440" s="51"/>
      <c r="FG440" s="51"/>
      <c r="FH440" s="51"/>
      <c r="FI440" s="51"/>
      <c r="FJ440" s="51"/>
      <c r="FK440" s="51"/>
      <c r="FL440" s="51"/>
      <c r="FM440" s="51"/>
      <c r="FN440" s="51"/>
    </row>
    <row r="441" spans="1:170" s="75" customFormat="1" ht="12.75" customHeight="1" thickTop="1">
      <c r="A441" s="217"/>
      <c r="B441" s="218"/>
      <c r="C441" s="179"/>
      <c r="D441" s="218" t="s">
        <v>94</v>
      </c>
      <c r="E441" s="273" t="s">
        <v>89</v>
      </c>
      <c r="F441" s="218" t="s">
        <v>13</v>
      </c>
      <c r="G441" s="183" t="s">
        <v>13</v>
      </c>
      <c r="H441" s="319" t="s">
        <v>13</v>
      </c>
      <c r="I441" s="227" t="s">
        <v>13</v>
      </c>
      <c r="K441" s="254"/>
      <c r="L441" s="12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  <c r="X441" s="51"/>
      <c r="Y441" s="51"/>
      <c r="Z441" s="51"/>
      <c r="AA441" s="51"/>
      <c r="AB441" s="51"/>
      <c r="AC441" s="51"/>
      <c r="AD441" s="51"/>
      <c r="AE441" s="51"/>
      <c r="AF441" s="51"/>
      <c r="AG441" s="51"/>
      <c r="AH441" s="51"/>
      <c r="AI441" s="51"/>
      <c r="AJ441" s="51"/>
      <c r="AK441" s="51"/>
      <c r="AL441" s="51"/>
      <c r="AM441" s="51"/>
      <c r="AN441" s="51"/>
      <c r="AO441" s="51"/>
      <c r="AP441" s="51"/>
      <c r="AQ441" s="51"/>
      <c r="AR441" s="51"/>
      <c r="AS441" s="51"/>
      <c r="AT441" s="51"/>
      <c r="AU441" s="51"/>
      <c r="AV441" s="51"/>
      <c r="AW441" s="51"/>
      <c r="AX441" s="51"/>
      <c r="AY441" s="51"/>
      <c r="AZ441" s="51"/>
      <c r="BA441" s="51"/>
      <c r="BB441" s="51"/>
      <c r="BC441" s="51"/>
      <c r="BD441" s="51"/>
      <c r="BE441" s="51"/>
      <c r="BF441" s="51"/>
      <c r="BG441" s="51"/>
      <c r="BH441" s="51"/>
      <c r="BI441" s="51"/>
      <c r="BJ441" s="51"/>
      <c r="BK441" s="51"/>
      <c r="BL441" s="51"/>
      <c r="BM441" s="51"/>
      <c r="BN441" s="51"/>
      <c r="BO441" s="51"/>
      <c r="BP441" s="51"/>
      <c r="BQ441" s="51"/>
      <c r="BR441" s="51"/>
      <c r="BS441" s="51"/>
      <c r="BT441" s="51"/>
      <c r="BU441" s="51"/>
      <c r="BV441" s="51"/>
      <c r="BW441" s="51"/>
      <c r="BX441" s="51"/>
      <c r="BY441" s="51"/>
      <c r="BZ441" s="51"/>
      <c r="CA441" s="51"/>
      <c r="CB441" s="51"/>
      <c r="CC441" s="51"/>
      <c r="CD441" s="51"/>
      <c r="CE441" s="51"/>
      <c r="CF441" s="51"/>
      <c r="CG441" s="51"/>
      <c r="CH441" s="51"/>
      <c r="CI441" s="51"/>
      <c r="CJ441" s="51"/>
      <c r="CK441" s="51"/>
      <c r="CL441" s="51"/>
      <c r="CM441" s="51"/>
      <c r="CN441" s="51"/>
      <c r="CO441" s="51"/>
      <c r="CP441" s="51"/>
      <c r="CQ441" s="51"/>
      <c r="CR441" s="51"/>
      <c r="CS441" s="51"/>
      <c r="CT441" s="51"/>
      <c r="CU441" s="51"/>
      <c r="CV441" s="51"/>
      <c r="CW441" s="51"/>
      <c r="CX441" s="51"/>
      <c r="CY441" s="51"/>
      <c r="CZ441" s="51"/>
      <c r="DA441" s="51"/>
      <c r="DB441" s="51"/>
      <c r="DC441" s="51"/>
      <c r="DD441" s="51"/>
      <c r="DE441" s="51"/>
      <c r="DF441" s="51"/>
      <c r="DG441" s="51"/>
      <c r="DH441" s="51"/>
      <c r="DI441" s="51"/>
      <c r="DJ441" s="51"/>
      <c r="DK441" s="51"/>
      <c r="DL441" s="51"/>
      <c r="DM441" s="51"/>
      <c r="DN441" s="51"/>
      <c r="DO441" s="51"/>
      <c r="DP441" s="51"/>
      <c r="DQ441" s="51"/>
      <c r="DR441" s="51"/>
      <c r="DS441" s="51"/>
      <c r="DT441" s="51"/>
      <c r="DU441" s="51"/>
      <c r="DV441" s="51"/>
      <c r="DW441" s="51"/>
      <c r="DX441" s="51"/>
      <c r="DY441" s="51"/>
      <c r="DZ441" s="51"/>
      <c r="EA441" s="51"/>
      <c r="EB441" s="51"/>
      <c r="EC441" s="51"/>
      <c r="ED441" s="51"/>
      <c r="EE441" s="51"/>
      <c r="EF441" s="51"/>
      <c r="EG441" s="51"/>
      <c r="EH441" s="51"/>
      <c r="EI441" s="51"/>
      <c r="EJ441" s="51"/>
      <c r="EK441" s="51"/>
      <c r="EL441" s="51"/>
      <c r="EM441" s="51"/>
      <c r="EN441" s="51"/>
      <c r="EO441" s="51"/>
      <c r="EP441" s="51"/>
      <c r="EQ441" s="51"/>
      <c r="ER441" s="51"/>
      <c r="ES441" s="51"/>
      <c r="ET441" s="51"/>
      <c r="EU441" s="51"/>
      <c r="EV441" s="51"/>
      <c r="EW441" s="51"/>
      <c r="EX441" s="51"/>
      <c r="EY441" s="51"/>
      <c r="EZ441" s="51"/>
      <c r="FA441" s="51"/>
      <c r="FB441" s="51"/>
      <c r="FC441" s="51"/>
      <c r="FD441" s="51"/>
      <c r="FE441" s="51"/>
      <c r="FF441" s="51"/>
      <c r="FG441" s="51"/>
      <c r="FH441" s="51"/>
      <c r="FI441" s="51"/>
      <c r="FJ441" s="51"/>
      <c r="FK441" s="51"/>
      <c r="FL441" s="51"/>
      <c r="FM441" s="51"/>
      <c r="FN441" s="51"/>
    </row>
    <row r="442" spans="1:170" s="75" customFormat="1" ht="26.25" customHeight="1">
      <c r="A442" s="216">
        <v>171</v>
      </c>
      <c r="B442" s="220"/>
      <c r="C442" s="120"/>
      <c r="D442" s="122"/>
      <c r="E442" s="248" t="s">
        <v>886</v>
      </c>
      <c r="F442" s="119" t="s">
        <v>21</v>
      </c>
      <c r="G442" s="187">
        <v>571</v>
      </c>
      <c r="H442" s="221"/>
      <c r="I442" s="200"/>
      <c r="K442" s="254"/>
      <c r="L442" s="12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  <c r="AA442" s="51"/>
      <c r="AB442" s="51"/>
      <c r="AC442" s="51"/>
      <c r="AD442" s="51"/>
      <c r="AE442" s="51"/>
      <c r="AF442" s="51"/>
      <c r="AG442" s="51"/>
      <c r="AH442" s="51"/>
      <c r="AI442" s="51"/>
      <c r="AJ442" s="51"/>
      <c r="AK442" s="51"/>
      <c r="AL442" s="51"/>
      <c r="AM442" s="51"/>
      <c r="AN442" s="51"/>
      <c r="AO442" s="51"/>
      <c r="AP442" s="51"/>
      <c r="AQ442" s="51"/>
      <c r="AR442" s="51"/>
      <c r="AS442" s="51"/>
      <c r="AT442" s="51"/>
      <c r="AU442" s="51"/>
      <c r="AV442" s="51"/>
      <c r="AW442" s="51"/>
      <c r="AX442" s="51"/>
      <c r="AY442" s="51"/>
      <c r="AZ442" s="51"/>
      <c r="BA442" s="51"/>
      <c r="BB442" s="51"/>
      <c r="BC442" s="51"/>
      <c r="BD442" s="51"/>
      <c r="BE442" s="51"/>
      <c r="BF442" s="51"/>
      <c r="BG442" s="51"/>
      <c r="BH442" s="51"/>
      <c r="BI442" s="51"/>
      <c r="BJ442" s="51"/>
      <c r="BK442" s="51"/>
      <c r="BL442" s="51"/>
      <c r="BM442" s="51"/>
      <c r="BN442" s="51"/>
      <c r="BO442" s="51"/>
      <c r="BP442" s="51"/>
      <c r="BQ442" s="51"/>
      <c r="BR442" s="51"/>
      <c r="BS442" s="51"/>
      <c r="BT442" s="51"/>
      <c r="BU442" s="51"/>
      <c r="BV442" s="51"/>
      <c r="BW442" s="51"/>
      <c r="BX442" s="51"/>
      <c r="BY442" s="51"/>
      <c r="BZ442" s="51"/>
      <c r="CA442" s="51"/>
      <c r="CB442" s="51"/>
      <c r="CC442" s="51"/>
      <c r="CD442" s="51"/>
      <c r="CE442" s="51"/>
      <c r="CF442" s="51"/>
      <c r="CG442" s="51"/>
      <c r="CH442" s="51"/>
      <c r="CI442" s="51"/>
      <c r="CJ442" s="51"/>
      <c r="CK442" s="51"/>
      <c r="CL442" s="51"/>
      <c r="CM442" s="51"/>
      <c r="CN442" s="51"/>
      <c r="CO442" s="51"/>
      <c r="CP442" s="51"/>
      <c r="CQ442" s="51"/>
      <c r="CR442" s="51"/>
      <c r="CS442" s="51"/>
      <c r="CT442" s="51"/>
      <c r="CU442" s="51"/>
      <c r="CV442" s="51"/>
      <c r="CW442" s="51"/>
      <c r="CX442" s="51"/>
      <c r="CY442" s="51"/>
      <c r="CZ442" s="51"/>
      <c r="DA442" s="51"/>
      <c r="DB442" s="51"/>
      <c r="DC442" s="51"/>
      <c r="DD442" s="51"/>
      <c r="DE442" s="51"/>
      <c r="DF442" s="51"/>
      <c r="DG442" s="51"/>
      <c r="DH442" s="51"/>
      <c r="DI442" s="51"/>
      <c r="DJ442" s="51"/>
      <c r="DK442" s="51"/>
      <c r="DL442" s="51"/>
      <c r="DM442" s="51"/>
      <c r="DN442" s="51"/>
      <c r="DO442" s="51"/>
      <c r="DP442" s="51"/>
      <c r="DQ442" s="51"/>
      <c r="DR442" s="51"/>
      <c r="DS442" s="51"/>
      <c r="DT442" s="51"/>
      <c r="DU442" s="51"/>
      <c r="DV442" s="51"/>
      <c r="DW442" s="51"/>
      <c r="DX442" s="51"/>
      <c r="DY442" s="51"/>
      <c r="DZ442" s="51"/>
      <c r="EA442" s="51"/>
      <c r="EB442" s="51"/>
      <c r="EC442" s="51"/>
      <c r="ED442" s="51"/>
      <c r="EE442" s="51"/>
      <c r="EF442" s="51"/>
      <c r="EG442" s="51"/>
      <c r="EH442" s="51"/>
      <c r="EI442" s="51"/>
      <c r="EJ442" s="51"/>
      <c r="EK442" s="51"/>
      <c r="EL442" s="51"/>
      <c r="EM442" s="51"/>
      <c r="EN442" s="51"/>
      <c r="EO442" s="51"/>
      <c r="EP442" s="51"/>
      <c r="EQ442" s="51"/>
      <c r="ER442" s="51"/>
      <c r="ES442" s="51"/>
      <c r="ET442" s="51"/>
      <c r="EU442" s="51"/>
      <c r="EV442" s="51"/>
      <c r="EW442" s="51"/>
      <c r="EX442" s="51"/>
      <c r="EY442" s="51"/>
      <c r="EZ442" s="51"/>
      <c r="FA442" s="51"/>
      <c r="FB442" s="51"/>
      <c r="FC442" s="51"/>
      <c r="FD442" s="51"/>
      <c r="FE442" s="51"/>
      <c r="FF442" s="51"/>
      <c r="FG442" s="51"/>
      <c r="FH442" s="51"/>
      <c r="FI442" s="51"/>
      <c r="FJ442" s="51"/>
      <c r="FK442" s="51"/>
      <c r="FL442" s="51"/>
      <c r="FM442" s="51"/>
      <c r="FN442" s="51"/>
    </row>
    <row r="443" spans="1:170" s="75" customFormat="1">
      <c r="A443" s="216"/>
      <c r="B443" s="220"/>
      <c r="C443" s="238" t="s">
        <v>197</v>
      </c>
      <c r="D443" s="122"/>
      <c r="E443" s="276" t="s">
        <v>597</v>
      </c>
      <c r="F443" s="119"/>
      <c r="G443" s="276"/>
      <c r="H443" s="221"/>
      <c r="I443" s="200"/>
      <c r="K443" s="254"/>
      <c r="L443" s="12"/>
      <c r="M443" s="51"/>
      <c r="N443" s="51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  <c r="Z443" s="51"/>
      <c r="AA443" s="51"/>
      <c r="AB443" s="51"/>
      <c r="AC443" s="51"/>
      <c r="AD443" s="51"/>
      <c r="AE443" s="51"/>
      <c r="AF443" s="51"/>
      <c r="AG443" s="51"/>
      <c r="AH443" s="51"/>
      <c r="AI443" s="51"/>
      <c r="AJ443" s="51"/>
      <c r="AK443" s="51"/>
      <c r="AL443" s="51"/>
      <c r="AM443" s="51"/>
      <c r="AN443" s="51"/>
      <c r="AO443" s="51"/>
      <c r="AP443" s="51"/>
      <c r="AQ443" s="51"/>
      <c r="AR443" s="51"/>
      <c r="AS443" s="51"/>
      <c r="AT443" s="51"/>
      <c r="AU443" s="51"/>
      <c r="AV443" s="51"/>
      <c r="AW443" s="51"/>
      <c r="AX443" s="51"/>
      <c r="AY443" s="51"/>
      <c r="AZ443" s="51"/>
      <c r="BA443" s="51"/>
      <c r="BB443" s="51"/>
      <c r="BC443" s="51"/>
      <c r="BD443" s="51"/>
      <c r="BE443" s="51"/>
      <c r="BF443" s="51"/>
      <c r="BG443" s="51"/>
      <c r="BH443" s="51"/>
      <c r="BI443" s="51"/>
      <c r="BJ443" s="51"/>
      <c r="BK443" s="51"/>
      <c r="BL443" s="51"/>
      <c r="BM443" s="51"/>
      <c r="BN443" s="51"/>
      <c r="BO443" s="51"/>
      <c r="BP443" s="51"/>
      <c r="BQ443" s="51"/>
      <c r="BR443" s="51"/>
      <c r="BS443" s="51"/>
      <c r="BT443" s="51"/>
      <c r="BU443" s="51"/>
      <c r="BV443" s="51"/>
      <c r="BW443" s="51"/>
      <c r="BX443" s="51"/>
      <c r="BY443" s="51"/>
      <c r="BZ443" s="51"/>
      <c r="CA443" s="51"/>
      <c r="CB443" s="51"/>
      <c r="CC443" s="51"/>
      <c r="CD443" s="51"/>
      <c r="CE443" s="51"/>
      <c r="CF443" s="51"/>
      <c r="CG443" s="51"/>
      <c r="CH443" s="51"/>
      <c r="CI443" s="51"/>
      <c r="CJ443" s="51"/>
      <c r="CK443" s="51"/>
      <c r="CL443" s="51"/>
      <c r="CM443" s="51"/>
      <c r="CN443" s="51"/>
      <c r="CO443" s="51"/>
      <c r="CP443" s="51"/>
      <c r="CQ443" s="51"/>
      <c r="CR443" s="51"/>
      <c r="CS443" s="51"/>
      <c r="CT443" s="51"/>
      <c r="CU443" s="51"/>
      <c r="CV443" s="51"/>
      <c r="CW443" s="51"/>
      <c r="CX443" s="51"/>
      <c r="CY443" s="51"/>
      <c r="CZ443" s="51"/>
      <c r="DA443" s="51"/>
      <c r="DB443" s="51"/>
      <c r="DC443" s="51"/>
      <c r="DD443" s="51"/>
      <c r="DE443" s="51"/>
      <c r="DF443" s="51"/>
      <c r="DG443" s="51"/>
      <c r="DH443" s="51"/>
      <c r="DI443" s="51"/>
      <c r="DJ443" s="51"/>
      <c r="DK443" s="51"/>
      <c r="DL443" s="51"/>
      <c r="DM443" s="51"/>
      <c r="DN443" s="51"/>
      <c r="DO443" s="51"/>
      <c r="DP443" s="51"/>
      <c r="DQ443" s="51"/>
      <c r="DR443" s="51"/>
      <c r="DS443" s="51"/>
      <c r="DT443" s="51"/>
      <c r="DU443" s="51"/>
      <c r="DV443" s="51"/>
      <c r="DW443" s="51"/>
      <c r="DX443" s="51"/>
      <c r="DY443" s="51"/>
      <c r="DZ443" s="51"/>
      <c r="EA443" s="51"/>
      <c r="EB443" s="51"/>
      <c r="EC443" s="51"/>
      <c r="ED443" s="51"/>
      <c r="EE443" s="51"/>
      <c r="EF443" s="51"/>
      <c r="EG443" s="51"/>
      <c r="EH443" s="51"/>
      <c r="EI443" s="51"/>
      <c r="EJ443" s="51"/>
      <c r="EK443" s="51"/>
      <c r="EL443" s="51"/>
      <c r="EM443" s="51"/>
      <c r="EN443" s="51"/>
      <c r="EO443" s="51"/>
      <c r="EP443" s="51"/>
      <c r="EQ443" s="51"/>
      <c r="ER443" s="51"/>
      <c r="ES443" s="51"/>
      <c r="ET443" s="51"/>
      <c r="EU443" s="51"/>
      <c r="EV443" s="51"/>
      <c r="EW443" s="51"/>
      <c r="EX443" s="51"/>
      <c r="EY443" s="51"/>
      <c r="EZ443" s="51"/>
      <c r="FA443" s="51"/>
      <c r="FB443" s="51"/>
      <c r="FC443" s="51"/>
      <c r="FD443" s="51"/>
      <c r="FE443" s="51"/>
      <c r="FF443" s="51"/>
      <c r="FG443" s="51"/>
      <c r="FH443" s="51"/>
      <c r="FI443" s="51"/>
      <c r="FJ443" s="51"/>
      <c r="FK443" s="51"/>
      <c r="FL443" s="51"/>
      <c r="FM443" s="51"/>
      <c r="FN443" s="51"/>
    </row>
    <row r="444" spans="1:170" s="75" customFormat="1" ht="25.5">
      <c r="A444" s="216">
        <v>172</v>
      </c>
      <c r="B444" s="220"/>
      <c r="C444" s="120"/>
      <c r="D444" s="122"/>
      <c r="E444" s="243" t="s">
        <v>887</v>
      </c>
      <c r="F444" s="240" t="s">
        <v>21</v>
      </c>
      <c r="G444" s="244">
        <v>161</v>
      </c>
      <c r="H444" s="221"/>
      <c r="I444" s="200"/>
      <c r="K444" s="254"/>
      <c r="L444" s="12"/>
      <c r="M444" s="51"/>
      <c r="N444" s="51"/>
      <c r="O444" s="51"/>
      <c r="P444" s="51"/>
      <c r="Q444" s="51"/>
      <c r="R444" s="51"/>
      <c r="S444" s="51"/>
      <c r="T444" s="51"/>
      <c r="U444" s="51"/>
      <c r="V444" s="51"/>
      <c r="W444" s="51"/>
      <c r="X444" s="51"/>
      <c r="Y444" s="51"/>
      <c r="Z444" s="51"/>
      <c r="AA444" s="51"/>
      <c r="AB444" s="51"/>
      <c r="AC444" s="51"/>
      <c r="AD444" s="51"/>
      <c r="AE444" s="51"/>
      <c r="AF444" s="51"/>
      <c r="AG444" s="51"/>
      <c r="AH444" s="51"/>
      <c r="AI444" s="51"/>
      <c r="AJ444" s="51"/>
      <c r="AK444" s="51"/>
      <c r="AL444" s="51"/>
      <c r="AM444" s="51"/>
      <c r="AN444" s="51"/>
      <c r="AO444" s="51"/>
      <c r="AP444" s="51"/>
      <c r="AQ444" s="51"/>
      <c r="AR444" s="51"/>
      <c r="AS444" s="51"/>
      <c r="AT444" s="51"/>
      <c r="AU444" s="51"/>
      <c r="AV444" s="51"/>
      <c r="AW444" s="51"/>
      <c r="AX444" s="51"/>
      <c r="AY444" s="51"/>
      <c r="AZ444" s="51"/>
      <c r="BA444" s="51"/>
      <c r="BB444" s="51"/>
      <c r="BC444" s="51"/>
      <c r="BD444" s="51"/>
      <c r="BE444" s="51"/>
      <c r="BF444" s="51"/>
      <c r="BG444" s="51"/>
      <c r="BH444" s="51"/>
      <c r="BI444" s="51"/>
      <c r="BJ444" s="51"/>
      <c r="BK444" s="51"/>
      <c r="BL444" s="51"/>
      <c r="BM444" s="51"/>
      <c r="BN444" s="51"/>
      <c r="BO444" s="51"/>
      <c r="BP444" s="51"/>
      <c r="BQ444" s="51"/>
      <c r="BR444" s="51"/>
      <c r="BS444" s="51"/>
      <c r="BT444" s="51"/>
      <c r="BU444" s="51"/>
      <c r="BV444" s="51"/>
      <c r="BW444" s="51"/>
      <c r="BX444" s="51"/>
      <c r="BY444" s="51"/>
      <c r="BZ444" s="51"/>
      <c r="CA444" s="51"/>
      <c r="CB444" s="51"/>
      <c r="CC444" s="51"/>
      <c r="CD444" s="51"/>
      <c r="CE444" s="51"/>
      <c r="CF444" s="51"/>
      <c r="CG444" s="51"/>
      <c r="CH444" s="51"/>
      <c r="CI444" s="51"/>
      <c r="CJ444" s="51"/>
      <c r="CK444" s="51"/>
      <c r="CL444" s="51"/>
      <c r="CM444" s="51"/>
      <c r="CN444" s="51"/>
      <c r="CO444" s="51"/>
      <c r="CP444" s="51"/>
      <c r="CQ444" s="51"/>
      <c r="CR444" s="51"/>
      <c r="CS444" s="51"/>
      <c r="CT444" s="51"/>
      <c r="CU444" s="51"/>
      <c r="CV444" s="51"/>
      <c r="CW444" s="51"/>
      <c r="CX444" s="51"/>
      <c r="CY444" s="51"/>
      <c r="CZ444" s="51"/>
      <c r="DA444" s="51"/>
      <c r="DB444" s="51"/>
      <c r="DC444" s="51"/>
      <c r="DD444" s="51"/>
      <c r="DE444" s="51"/>
      <c r="DF444" s="51"/>
      <c r="DG444" s="51"/>
      <c r="DH444" s="51"/>
      <c r="DI444" s="51"/>
      <c r="DJ444" s="51"/>
      <c r="DK444" s="51"/>
      <c r="DL444" s="51"/>
      <c r="DM444" s="51"/>
      <c r="DN444" s="51"/>
      <c r="DO444" s="51"/>
      <c r="DP444" s="51"/>
      <c r="DQ444" s="51"/>
      <c r="DR444" s="51"/>
      <c r="DS444" s="51"/>
      <c r="DT444" s="51"/>
      <c r="DU444" s="51"/>
      <c r="DV444" s="51"/>
      <c r="DW444" s="51"/>
      <c r="DX444" s="51"/>
      <c r="DY444" s="51"/>
      <c r="DZ444" s="51"/>
      <c r="EA444" s="51"/>
      <c r="EB444" s="51"/>
      <c r="EC444" s="51"/>
      <c r="ED444" s="51"/>
      <c r="EE444" s="51"/>
      <c r="EF444" s="51"/>
      <c r="EG444" s="51"/>
      <c r="EH444" s="51"/>
      <c r="EI444" s="51"/>
      <c r="EJ444" s="51"/>
      <c r="EK444" s="51"/>
      <c r="EL444" s="51"/>
      <c r="EM444" s="51"/>
      <c r="EN444" s="51"/>
      <c r="EO444" s="51"/>
      <c r="EP444" s="51"/>
      <c r="EQ444" s="51"/>
      <c r="ER444" s="51"/>
      <c r="ES444" s="51"/>
      <c r="ET444" s="51"/>
      <c r="EU444" s="51"/>
      <c r="EV444" s="51"/>
      <c r="EW444" s="51"/>
      <c r="EX444" s="51"/>
      <c r="EY444" s="51"/>
      <c r="EZ444" s="51"/>
      <c r="FA444" s="51"/>
      <c r="FB444" s="51"/>
      <c r="FC444" s="51"/>
      <c r="FD444" s="51"/>
      <c r="FE444" s="51"/>
      <c r="FF444" s="51"/>
      <c r="FG444" s="51"/>
      <c r="FH444" s="51"/>
      <c r="FI444" s="51"/>
      <c r="FJ444" s="51"/>
      <c r="FK444" s="51"/>
      <c r="FL444" s="51"/>
      <c r="FM444" s="51"/>
      <c r="FN444" s="51"/>
    </row>
    <row r="445" spans="1:170" s="75" customFormat="1">
      <c r="A445" s="216"/>
      <c r="B445" s="220"/>
      <c r="C445" s="238" t="s">
        <v>123</v>
      </c>
      <c r="D445" s="122"/>
      <c r="E445" s="251" t="s">
        <v>598</v>
      </c>
      <c r="F445" s="240"/>
      <c r="G445" s="251"/>
      <c r="H445" s="221"/>
      <c r="I445" s="200"/>
      <c r="K445" s="254"/>
      <c r="L445" s="12"/>
      <c r="M445" s="51"/>
      <c r="N445" s="51"/>
      <c r="O445" s="51"/>
      <c r="P445" s="51"/>
      <c r="Q445" s="51"/>
      <c r="R445" s="51"/>
      <c r="S445" s="51"/>
      <c r="T445" s="51"/>
      <c r="U445" s="51"/>
      <c r="V445" s="51"/>
      <c r="W445" s="51"/>
      <c r="X445" s="51"/>
      <c r="Y445" s="51"/>
      <c r="Z445" s="51"/>
      <c r="AA445" s="51"/>
      <c r="AB445" s="51"/>
      <c r="AC445" s="51"/>
      <c r="AD445" s="51"/>
      <c r="AE445" s="51"/>
      <c r="AF445" s="51"/>
      <c r="AG445" s="51"/>
      <c r="AH445" s="51"/>
      <c r="AI445" s="51"/>
      <c r="AJ445" s="51"/>
      <c r="AK445" s="51"/>
      <c r="AL445" s="51"/>
      <c r="AM445" s="51"/>
      <c r="AN445" s="51"/>
      <c r="AO445" s="51"/>
      <c r="AP445" s="51"/>
      <c r="AQ445" s="51"/>
      <c r="AR445" s="51"/>
      <c r="AS445" s="51"/>
      <c r="AT445" s="51"/>
      <c r="AU445" s="51"/>
      <c r="AV445" s="51"/>
      <c r="AW445" s="51"/>
      <c r="AX445" s="51"/>
      <c r="AY445" s="51"/>
      <c r="AZ445" s="51"/>
      <c r="BA445" s="51"/>
      <c r="BB445" s="51"/>
      <c r="BC445" s="51"/>
      <c r="BD445" s="51"/>
      <c r="BE445" s="51"/>
      <c r="BF445" s="51"/>
      <c r="BG445" s="51"/>
      <c r="BH445" s="51"/>
      <c r="BI445" s="51"/>
      <c r="BJ445" s="51"/>
      <c r="BK445" s="51"/>
      <c r="BL445" s="51"/>
      <c r="BM445" s="51"/>
      <c r="BN445" s="51"/>
      <c r="BO445" s="51"/>
      <c r="BP445" s="51"/>
      <c r="BQ445" s="51"/>
      <c r="BR445" s="51"/>
      <c r="BS445" s="51"/>
      <c r="BT445" s="51"/>
      <c r="BU445" s="51"/>
      <c r="BV445" s="51"/>
      <c r="BW445" s="51"/>
      <c r="BX445" s="51"/>
      <c r="BY445" s="51"/>
      <c r="BZ445" s="51"/>
      <c r="CA445" s="51"/>
      <c r="CB445" s="51"/>
      <c r="CC445" s="51"/>
      <c r="CD445" s="51"/>
      <c r="CE445" s="51"/>
      <c r="CF445" s="51"/>
      <c r="CG445" s="51"/>
      <c r="CH445" s="51"/>
      <c r="CI445" s="51"/>
      <c r="CJ445" s="51"/>
      <c r="CK445" s="51"/>
      <c r="CL445" s="51"/>
      <c r="CM445" s="51"/>
      <c r="CN445" s="51"/>
      <c r="CO445" s="51"/>
      <c r="CP445" s="51"/>
      <c r="CQ445" s="51"/>
      <c r="CR445" s="51"/>
      <c r="CS445" s="51"/>
      <c r="CT445" s="51"/>
      <c r="CU445" s="51"/>
      <c r="CV445" s="51"/>
      <c r="CW445" s="51"/>
      <c r="CX445" s="51"/>
      <c r="CY445" s="51"/>
      <c r="CZ445" s="51"/>
      <c r="DA445" s="51"/>
      <c r="DB445" s="51"/>
      <c r="DC445" s="51"/>
      <c r="DD445" s="51"/>
      <c r="DE445" s="51"/>
      <c r="DF445" s="51"/>
      <c r="DG445" s="51"/>
      <c r="DH445" s="51"/>
      <c r="DI445" s="51"/>
      <c r="DJ445" s="51"/>
      <c r="DK445" s="51"/>
      <c r="DL445" s="51"/>
      <c r="DM445" s="51"/>
      <c r="DN445" s="51"/>
      <c r="DO445" s="51"/>
      <c r="DP445" s="51"/>
      <c r="DQ445" s="51"/>
      <c r="DR445" s="51"/>
      <c r="DS445" s="51"/>
      <c r="DT445" s="51"/>
      <c r="DU445" s="51"/>
      <c r="DV445" s="51"/>
      <c r="DW445" s="51"/>
      <c r="DX445" s="51"/>
      <c r="DY445" s="51"/>
      <c r="DZ445" s="51"/>
      <c r="EA445" s="51"/>
      <c r="EB445" s="51"/>
      <c r="EC445" s="51"/>
      <c r="ED445" s="51"/>
      <c r="EE445" s="51"/>
      <c r="EF445" s="51"/>
      <c r="EG445" s="51"/>
      <c r="EH445" s="51"/>
      <c r="EI445" s="51"/>
      <c r="EJ445" s="51"/>
      <c r="EK445" s="51"/>
      <c r="EL445" s="51"/>
      <c r="EM445" s="51"/>
      <c r="EN445" s="51"/>
      <c r="EO445" s="51"/>
      <c r="EP445" s="51"/>
      <c r="EQ445" s="51"/>
      <c r="ER445" s="51"/>
      <c r="ES445" s="51"/>
      <c r="ET445" s="51"/>
      <c r="EU445" s="51"/>
      <c r="EV445" s="51"/>
      <c r="EW445" s="51"/>
      <c r="EX445" s="51"/>
      <c r="EY445" s="51"/>
      <c r="EZ445" s="51"/>
      <c r="FA445" s="51"/>
      <c r="FB445" s="51"/>
      <c r="FC445" s="51"/>
      <c r="FD445" s="51"/>
      <c r="FE445" s="51"/>
      <c r="FF445" s="51"/>
      <c r="FG445" s="51"/>
      <c r="FH445" s="51"/>
      <c r="FI445" s="51"/>
      <c r="FJ445" s="51"/>
      <c r="FK445" s="51"/>
      <c r="FL445" s="51"/>
      <c r="FM445" s="51"/>
      <c r="FN445" s="51"/>
    </row>
    <row r="446" spans="1:170" s="75" customFormat="1" ht="25.5">
      <c r="A446" s="216">
        <v>173</v>
      </c>
      <c r="B446" s="220"/>
      <c r="C446" s="120"/>
      <c r="D446" s="122"/>
      <c r="E446" s="248" t="s">
        <v>888</v>
      </c>
      <c r="F446" s="119" t="s">
        <v>21</v>
      </c>
      <c r="G446" s="187">
        <v>44</v>
      </c>
      <c r="H446" s="221"/>
      <c r="I446" s="200"/>
      <c r="K446" s="254"/>
      <c r="L446" s="12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  <c r="Z446" s="51"/>
      <c r="AA446" s="51"/>
      <c r="AB446" s="51"/>
      <c r="AC446" s="51"/>
      <c r="AD446" s="51"/>
      <c r="AE446" s="51"/>
      <c r="AF446" s="51"/>
      <c r="AG446" s="51"/>
      <c r="AH446" s="51"/>
      <c r="AI446" s="51"/>
      <c r="AJ446" s="51"/>
      <c r="AK446" s="51"/>
      <c r="AL446" s="51"/>
      <c r="AM446" s="51"/>
      <c r="AN446" s="51"/>
      <c r="AO446" s="51"/>
      <c r="AP446" s="51"/>
      <c r="AQ446" s="51"/>
      <c r="AR446" s="51"/>
      <c r="AS446" s="51"/>
      <c r="AT446" s="51"/>
      <c r="AU446" s="51"/>
      <c r="AV446" s="51"/>
      <c r="AW446" s="51"/>
      <c r="AX446" s="51"/>
      <c r="AY446" s="51"/>
      <c r="AZ446" s="51"/>
      <c r="BA446" s="51"/>
      <c r="BB446" s="51"/>
      <c r="BC446" s="51"/>
      <c r="BD446" s="51"/>
      <c r="BE446" s="51"/>
      <c r="BF446" s="51"/>
      <c r="BG446" s="51"/>
      <c r="BH446" s="51"/>
      <c r="BI446" s="51"/>
      <c r="BJ446" s="51"/>
      <c r="BK446" s="51"/>
      <c r="BL446" s="51"/>
      <c r="BM446" s="51"/>
      <c r="BN446" s="51"/>
      <c r="BO446" s="51"/>
      <c r="BP446" s="51"/>
      <c r="BQ446" s="51"/>
      <c r="BR446" s="51"/>
      <c r="BS446" s="51"/>
      <c r="BT446" s="51"/>
      <c r="BU446" s="51"/>
      <c r="BV446" s="51"/>
      <c r="BW446" s="51"/>
      <c r="BX446" s="51"/>
      <c r="BY446" s="51"/>
      <c r="BZ446" s="51"/>
      <c r="CA446" s="51"/>
      <c r="CB446" s="51"/>
      <c r="CC446" s="51"/>
      <c r="CD446" s="51"/>
      <c r="CE446" s="51"/>
      <c r="CF446" s="51"/>
      <c r="CG446" s="51"/>
      <c r="CH446" s="51"/>
      <c r="CI446" s="51"/>
      <c r="CJ446" s="51"/>
      <c r="CK446" s="51"/>
      <c r="CL446" s="51"/>
      <c r="CM446" s="51"/>
      <c r="CN446" s="51"/>
      <c r="CO446" s="51"/>
      <c r="CP446" s="51"/>
      <c r="CQ446" s="51"/>
      <c r="CR446" s="51"/>
      <c r="CS446" s="51"/>
      <c r="CT446" s="51"/>
      <c r="CU446" s="51"/>
      <c r="CV446" s="51"/>
      <c r="CW446" s="51"/>
      <c r="CX446" s="51"/>
      <c r="CY446" s="51"/>
      <c r="CZ446" s="51"/>
      <c r="DA446" s="51"/>
      <c r="DB446" s="51"/>
      <c r="DC446" s="51"/>
      <c r="DD446" s="51"/>
      <c r="DE446" s="51"/>
      <c r="DF446" s="51"/>
      <c r="DG446" s="51"/>
      <c r="DH446" s="51"/>
      <c r="DI446" s="51"/>
      <c r="DJ446" s="51"/>
      <c r="DK446" s="51"/>
      <c r="DL446" s="51"/>
      <c r="DM446" s="51"/>
      <c r="DN446" s="51"/>
      <c r="DO446" s="51"/>
      <c r="DP446" s="51"/>
      <c r="DQ446" s="51"/>
      <c r="DR446" s="51"/>
      <c r="DS446" s="51"/>
      <c r="DT446" s="51"/>
      <c r="DU446" s="51"/>
      <c r="DV446" s="51"/>
      <c r="DW446" s="51"/>
      <c r="DX446" s="51"/>
      <c r="DY446" s="51"/>
      <c r="DZ446" s="51"/>
      <c r="EA446" s="51"/>
      <c r="EB446" s="51"/>
      <c r="EC446" s="51"/>
      <c r="ED446" s="51"/>
      <c r="EE446" s="51"/>
      <c r="EF446" s="51"/>
      <c r="EG446" s="51"/>
      <c r="EH446" s="51"/>
      <c r="EI446" s="51"/>
      <c r="EJ446" s="51"/>
      <c r="EK446" s="51"/>
      <c r="EL446" s="51"/>
      <c r="EM446" s="51"/>
      <c r="EN446" s="51"/>
      <c r="EO446" s="51"/>
      <c r="EP446" s="51"/>
      <c r="EQ446" s="51"/>
      <c r="ER446" s="51"/>
      <c r="ES446" s="51"/>
      <c r="ET446" s="51"/>
      <c r="EU446" s="51"/>
      <c r="EV446" s="51"/>
      <c r="EW446" s="51"/>
      <c r="EX446" s="51"/>
      <c r="EY446" s="51"/>
      <c r="EZ446" s="51"/>
      <c r="FA446" s="51"/>
      <c r="FB446" s="51"/>
      <c r="FC446" s="51"/>
      <c r="FD446" s="51"/>
      <c r="FE446" s="51"/>
      <c r="FF446" s="51"/>
      <c r="FG446" s="51"/>
      <c r="FH446" s="51"/>
      <c r="FI446" s="51"/>
      <c r="FJ446" s="51"/>
      <c r="FK446" s="51"/>
      <c r="FL446" s="51"/>
      <c r="FM446" s="51"/>
      <c r="FN446" s="51"/>
    </row>
    <row r="447" spans="1:170" s="75" customFormat="1">
      <c r="A447" s="216"/>
      <c r="B447" s="220"/>
      <c r="C447" s="238" t="s">
        <v>198</v>
      </c>
      <c r="D447" s="122"/>
      <c r="E447" s="276" t="s">
        <v>599</v>
      </c>
      <c r="F447" s="119"/>
      <c r="G447" s="276"/>
      <c r="H447" s="221"/>
      <c r="I447" s="200"/>
      <c r="K447" s="254"/>
      <c r="L447" s="12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  <c r="X447" s="51"/>
      <c r="Y447" s="51"/>
      <c r="Z447" s="51"/>
      <c r="AA447" s="51"/>
      <c r="AB447" s="51"/>
      <c r="AC447" s="51"/>
      <c r="AD447" s="51"/>
      <c r="AE447" s="51"/>
      <c r="AF447" s="51"/>
      <c r="AG447" s="51"/>
      <c r="AH447" s="51"/>
      <c r="AI447" s="51"/>
      <c r="AJ447" s="51"/>
      <c r="AK447" s="51"/>
      <c r="AL447" s="51"/>
      <c r="AM447" s="51"/>
      <c r="AN447" s="51"/>
      <c r="AO447" s="51"/>
      <c r="AP447" s="51"/>
      <c r="AQ447" s="51"/>
      <c r="AR447" s="51"/>
      <c r="AS447" s="51"/>
      <c r="AT447" s="51"/>
      <c r="AU447" s="51"/>
      <c r="AV447" s="51"/>
      <c r="AW447" s="51"/>
      <c r="AX447" s="51"/>
      <c r="AY447" s="51"/>
      <c r="AZ447" s="51"/>
      <c r="BA447" s="51"/>
      <c r="BB447" s="51"/>
      <c r="BC447" s="51"/>
      <c r="BD447" s="51"/>
      <c r="BE447" s="51"/>
      <c r="BF447" s="51"/>
      <c r="BG447" s="51"/>
      <c r="BH447" s="51"/>
      <c r="BI447" s="51"/>
      <c r="BJ447" s="51"/>
      <c r="BK447" s="51"/>
      <c r="BL447" s="51"/>
      <c r="BM447" s="51"/>
      <c r="BN447" s="51"/>
      <c r="BO447" s="51"/>
      <c r="BP447" s="51"/>
      <c r="BQ447" s="51"/>
      <c r="BR447" s="51"/>
      <c r="BS447" s="51"/>
      <c r="BT447" s="51"/>
      <c r="BU447" s="51"/>
      <c r="BV447" s="51"/>
      <c r="BW447" s="51"/>
      <c r="BX447" s="51"/>
      <c r="BY447" s="51"/>
      <c r="BZ447" s="51"/>
      <c r="CA447" s="51"/>
      <c r="CB447" s="51"/>
      <c r="CC447" s="51"/>
      <c r="CD447" s="51"/>
      <c r="CE447" s="51"/>
      <c r="CF447" s="51"/>
      <c r="CG447" s="51"/>
      <c r="CH447" s="51"/>
      <c r="CI447" s="51"/>
      <c r="CJ447" s="51"/>
      <c r="CK447" s="51"/>
      <c r="CL447" s="51"/>
      <c r="CM447" s="51"/>
      <c r="CN447" s="51"/>
      <c r="CO447" s="51"/>
      <c r="CP447" s="51"/>
      <c r="CQ447" s="51"/>
      <c r="CR447" s="51"/>
      <c r="CS447" s="51"/>
      <c r="CT447" s="51"/>
      <c r="CU447" s="51"/>
      <c r="CV447" s="51"/>
      <c r="CW447" s="51"/>
      <c r="CX447" s="51"/>
      <c r="CY447" s="51"/>
      <c r="CZ447" s="51"/>
      <c r="DA447" s="51"/>
      <c r="DB447" s="51"/>
      <c r="DC447" s="51"/>
      <c r="DD447" s="51"/>
      <c r="DE447" s="51"/>
      <c r="DF447" s="51"/>
      <c r="DG447" s="51"/>
      <c r="DH447" s="51"/>
      <c r="DI447" s="51"/>
      <c r="DJ447" s="51"/>
      <c r="DK447" s="51"/>
      <c r="DL447" s="51"/>
      <c r="DM447" s="51"/>
      <c r="DN447" s="51"/>
      <c r="DO447" s="51"/>
      <c r="DP447" s="51"/>
      <c r="DQ447" s="51"/>
      <c r="DR447" s="51"/>
      <c r="DS447" s="51"/>
      <c r="DT447" s="51"/>
      <c r="DU447" s="51"/>
      <c r="DV447" s="51"/>
      <c r="DW447" s="51"/>
      <c r="DX447" s="51"/>
      <c r="DY447" s="51"/>
      <c r="DZ447" s="51"/>
      <c r="EA447" s="51"/>
      <c r="EB447" s="51"/>
      <c r="EC447" s="51"/>
      <c r="ED447" s="51"/>
      <c r="EE447" s="51"/>
      <c r="EF447" s="51"/>
      <c r="EG447" s="51"/>
      <c r="EH447" s="51"/>
      <c r="EI447" s="51"/>
      <c r="EJ447" s="51"/>
      <c r="EK447" s="51"/>
      <c r="EL447" s="51"/>
      <c r="EM447" s="51"/>
      <c r="EN447" s="51"/>
      <c r="EO447" s="51"/>
      <c r="EP447" s="51"/>
      <c r="EQ447" s="51"/>
      <c r="ER447" s="51"/>
      <c r="ES447" s="51"/>
      <c r="ET447" s="51"/>
      <c r="EU447" s="51"/>
      <c r="EV447" s="51"/>
      <c r="EW447" s="51"/>
      <c r="EX447" s="51"/>
      <c r="EY447" s="51"/>
      <c r="EZ447" s="51"/>
      <c r="FA447" s="51"/>
      <c r="FB447" s="51"/>
      <c r="FC447" s="51"/>
      <c r="FD447" s="51"/>
      <c r="FE447" s="51"/>
      <c r="FF447" s="51"/>
      <c r="FG447" s="51"/>
      <c r="FH447" s="51"/>
      <c r="FI447" s="51"/>
      <c r="FJ447" s="51"/>
      <c r="FK447" s="51"/>
      <c r="FL447" s="51"/>
      <c r="FM447" s="51"/>
      <c r="FN447" s="51"/>
    </row>
    <row r="448" spans="1:170" s="75" customFormat="1" ht="25.5">
      <c r="A448" s="216">
        <v>174</v>
      </c>
      <c r="B448" s="220"/>
      <c r="C448" s="120"/>
      <c r="D448" s="122"/>
      <c r="E448" s="248" t="s">
        <v>889</v>
      </c>
      <c r="F448" s="119" t="s">
        <v>21</v>
      </c>
      <c r="G448" s="187">
        <v>148</v>
      </c>
      <c r="H448" s="221"/>
      <c r="I448" s="200"/>
      <c r="K448" s="254"/>
      <c r="L448" s="12"/>
      <c r="M448" s="51"/>
      <c r="N448" s="51"/>
      <c r="O448" s="51"/>
      <c r="P448" s="51"/>
      <c r="Q448" s="51"/>
      <c r="R448" s="51"/>
      <c r="S448" s="51"/>
      <c r="T448" s="51"/>
      <c r="U448" s="51"/>
      <c r="V448" s="51"/>
      <c r="W448" s="51"/>
      <c r="X448" s="51"/>
      <c r="Y448" s="51"/>
      <c r="Z448" s="51"/>
      <c r="AA448" s="51"/>
      <c r="AB448" s="51"/>
      <c r="AC448" s="51"/>
      <c r="AD448" s="51"/>
      <c r="AE448" s="51"/>
      <c r="AF448" s="51"/>
      <c r="AG448" s="51"/>
      <c r="AH448" s="51"/>
      <c r="AI448" s="51"/>
      <c r="AJ448" s="51"/>
      <c r="AK448" s="51"/>
      <c r="AL448" s="51"/>
      <c r="AM448" s="51"/>
      <c r="AN448" s="51"/>
      <c r="AO448" s="51"/>
      <c r="AP448" s="51"/>
      <c r="AQ448" s="51"/>
      <c r="AR448" s="51"/>
      <c r="AS448" s="51"/>
      <c r="AT448" s="51"/>
      <c r="AU448" s="51"/>
      <c r="AV448" s="51"/>
      <c r="AW448" s="51"/>
      <c r="AX448" s="51"/>
      <c r="AY448" s="51"/>
      <c r="AZ448" s="51"/>
      <c r="BA448" s="51"/>
      <c r="BB448" s="51"/>
      <c r="BC448" s="51"/>
      <c r="BD448" s="51"/>
      <c r="BE448" s="51"/>
      <c r="BF448" s="51"/>
      <c r="BG448" s="51"/>
      <c r="BH448" s="51"/>
      <c r="BI448" s="51"/>
      <c r="BJ448" s="51"/>
      <c r="BK448" s="51"/>
      <c r="BL448" s="51"/>
      <c r="BM448" s="51"/>
      <c r="BN448" s="51"/>
      <c r="BO448" s="51"/>
      <c r="BP448" s="51"/>
      <c r="BQ448" s="51"/>
      <c r="BR448" s="51"/>
      <c r="BS448" s="51"/>
      <c r="BT448" s="51"/>
      <c r="BU448" s="51"/>
      <c r="BV448" s="51"/>
      <c r="BW448" s="51"/>
      <c r="BX448" s="51"/>
      <c r="BY448" s="51"/>
      <c r="BZ448" s="51"/>
      <c r="CA448" s="51"/>
      <c r="CB448" s="51"/>
      <c r="CC448" s="51"/>
      <c r="CD448" s="51"/>
      <c r="CE448" s="51"/>
      <c r="CF448" s="51"/>
      <c r="CG448" s="51"/>
      <c r="CH448" s="51"/>
      <c r="CI448" s="51"/>
      <c r="CJ448" s="51"/>
      <c r="CK448" s="51"/>
      <c r="CL448" s="51"/>
      <c r="CM448" s="51"/>
      <c r="CN448" s="51"/>
      <c r="CO448" s="51"/>
      <c r="CP448" s="51"/>
      <c r="CQ448" s="51"/>
      <c r="CR448" s="51"/>
      <c r="CS448" s="51"/>
      <c r="CT448" s="51"/>
      <c r="CU448" s="51"/>
      <c r="CV448" s="51"/>
      <c r="CW448" s="51"/>
      <c r="CX448" s="51"/>
      <c r="CY448" s="51"/>
      <c r="CZ448" s="51"/>
      <c r="DA448" s="51"/>
      <c r="DB448" s="51"/>
      <c r="DC448" s="51"/>
      <c r="DD448" s="51"/>
      <c r="DE448" s="51"/>
      <c r="DF448" s="51"/>
      <c r="DG448" s="51"/>
      <c r="DH448" s="51"/>
      <c r="DI448" s="51"/>
      <c r="DJ448" s="51"/>
      <c r="DK448" s="51"/>
      <c r="DL448" s="51"/>
      <c r="DM448" s="51"/>
      <c r="DN448" s="51"/>
      <c r="DO448" s="51"/>
      <c r="DP448" s="51"/>
      <c r="DQ448" s="51"/>
      <c r="DR448" s="51"/>
      <c r="DS448" s="51"/>
      <c r="DT448" s="51"/>
      <c r="DU448" s="51"/>
      <c r="DV448" s="51"/>
      <c r="DW448" s="51"/>
      <c r="DX448" s="51"/>
      <c r="DY448" s="51"/>
      <c r="DZ448" s="51"/>
      <c r="EA448" s="51"/>
      <c r="EB448" s="51"/>
      <c r="EC448" s="51"/>
      <c r="ED448" s="51"/>
      <c r="EE448" s="51"/>
      <c r="EF448" s="51"/>
      <c r="EG448" s="51"/>
      <c r="EH448" s="51"/>
      <c r="EI448" s="51"/>
      <c r="EJ448" s="51"/>
      <c r="EK448" s="51"/>
      <c r="EL448" s="51"/>
      <c r="EM448" s="51"/>
      <c r="EN448" s="51"/>
      <c r="EO448" s="51"/>
      <c r="EP448" s="51"/>
      <c r="EQ448" s="51"/>
      <c r="ER448" s="51"/>
      <c r="ES448" s="51"/>
      <c r="ET448" s="51"/>
      <c r="EU448" s="51"/>
      <c r="EV448" s="51"/>
      <c r="EW448" s="51"/>
      <c r="EX448" s="51"/>
      <c r="EY448" s="51"/>
      <c r="EZ448" s="51"/>
      <c r="FA448" s="51"/>
      <c r="FB448" s="51"/>
      <c r="FC448" s="51"/>
      <c r="FD448" s="51"/>
      <c r="FE448" s="51"/>
      <c r="FF448" s="51"/>
      <c r="FG448" s="51"/>
      <c r="FH448" s="51"/>
      <c r="FI448" s="51"/>
      <c r="FJ448" s="51"/>
      <c r="FK448" s="51"/>
      <c r="FL448" s="51"/>
      <c r="FM448" s="51"/>
      <c r="FN448" s="51"/>
    </row>
    <row r="449" spans="1:170" s="75" customFormat="1">
      <c r="A449" s="216"/>
      <c r="B449" s="220"/>
      <c r="C449" s="238" t="s">
        <v>199</v>
      </c>
      <c r="D449" s="122"/>
      <c r="E449" s="276" t="s">
        <v>600</v>
      </c>
      <c r="F449" s="119"/>
      <c r="G449" s="276"/>
      <c r="H449" s="221"/>
      <c r="I449" s="200"/>
      <c r="K449" s="254"/>
      <c r="L449" s="12"/>
      <c r="M449" s="51"/>
      <c r="N449" s="51"/>
      <c r="O449" s="51"/>
      <c r="P449" s="51"/>
      <c r="Q449" s="51"/>
      <c r="R449" s="51"/>
      <c r="S449" s="51"/>
      <c r="T449" s="51"/>
      <c r="U449" s="51"/>
      <c r="V449" s="51"/>
      <c r="W449" s="51"/>
      <c r="X449" s="51"/>
      <c r="Y449" s="51"/>
      <c r="Z449" s="51"/>
      <c r="AA449" s="51"/>
      <c r="AB449" s="51"/>
      <c r="AC449" s="51"/>
      <c r="AD449" s="51"/>
      <c r="AE449" s="51"/>
      <c r="AF449" s="51"/>
      <c r="AG449" s="51"/>
      <c r="AH449" s="51"/>
      <c r="AI449" s="51"/>
      <c r="AJ449" s="51"/>
      <c r="AK449" s="51"/>
      <c r="AL449" s="51"/>
      <c r="AM449" s="51"/>
      <c r="AN449" s="51"/>
      <c r="AO449" s="51"/>
      <c r="AP449" s="51"/>
      <c r="AQ449" s="51"/>
      <c r="AR449" s="51"/>
      <c r="AS449" s="51"/>
      <c r="AT449" s="51"/>
      <c r="AU449" s="51"/>
      <c r="AV449" s="51"/>
      <c r="AW449" s="51"/>
      <c r="AX449" s="51"/>
      <c r="AY449" s="51"/>
      <c r="AZ449" s="51"/>
      <c r="BA449" s="51"/>
      <c r="BB449" s="51"/>
      <c r="BC449" s="51"/>
      <c r="BD449" s="51"/>
      <c r="BE449" s="51"/>
      <c r="BF449" s="51"/>
      <c r="BG449" s="51"/>
      <c r="BH449" s="51"/>
      <c r="BI449" s="51"/>
      <c r="BJ449" s="51"/>
      <c r="BK449" s="51"/>
      <c r="BL449" s="51"/>
      <c r="BM449" s="51"/>
      <c r="BN449" s="51"/>
      <c r="BO449" s="51"/>
      <c r="BP449" s="51"/>
      <c r="BQ449" s="51"/>
      <c r="BR449" s="51"/>
      <c r="BS449" s="51"/>
      <c r="BT449" s="51"/>
      <c r="BU449" s="51"/>
      <c r="BV449" s="51"/>
      <c r="BW449" s="51"/>
      <c r="BX449" s="51"/>
      <c r="BY449" s="51"/>
      <c r="BZ449" s="51"/>
      <c r="CA449" s="51"/>
      <c r="CB449" s="51"/>
      <c r="CC449" s="51"/>
      <c r="CD449" s="51"/>
      <c r="CE449" s="51"/>
      <c r="CF449" s="51"/>
      <c r="CG449" s="51"/>
      <c r="CH449" s="51"/>
      <c r="CI449" s="51"/>
      <c r="CJ449" s="51"/>
      <c r="CK449" s="51"/>
      <c r="CL449" s="51"/>
      <c r="CM449" s="51"/>
      <c r="CN449" s="51"/>
      <c r="CO449" s="51"/>
      <c r="CP449" s="51"/>
      <c r="CQ449" s="51"/>
      <c r="CR449" s="51"/>
      <c r="CS449" s="51"/>
      <c r="CT449" s="51"/>
      <c r="CU449" s="51"/>
      <c r="CV449" s="51"/>
      <c r="CW449" s="51"/>
      <c r="CX449" s="51"/>
      <c r="CY449" s="51"/>
      <c r="CZ449" s="51"/>
      <c r="DA449" s="51"/>
      <c r="DB449" s="51"/>
      <c r="DC449" s="51"/>
      <c r="DD449" s="51"/>
      <c r="DE449" s="51"/>
      <c r="DF449" s="51"/>
      <c r="DG449" s="51"/>
      <c r="DH449" s="51"/>
      <c r="DI449" s="51"/>
      <c r="DJ449" s="51"/>
      <c r="DK449" s="51"/>
      <c r="DL449" s="51"/>
      <c r="DM449" s="51"/>
      <c r="DN449" s="51"/>
      <c r="DO449" s="51"/>
      <c r="DP449" s="51"/>
      <c r="DQ449" s="51"/>
      <c r="DR449" s="51"/>
      <c r="DS449" s="51"/>
      <c r="DT449" s="51"/>
      <c r="DU449" s="51"/>
      <c r="DV449" s="51"/>
      <c r="DW449" s="51"/>
      <c r="DX449" s="51"/>
      <c r="DY449" s="51"/>
      <c r="DZ449" s="51"/>
      <c r="EA449" s="51"/>
      <c r="EB449" s="51"/>
      <c r="EC449" s="51"/>
      <c r="ED449" s="51"/>
      <c r="EE449" s="51"/>
      <c r="EF449" s="51"/>
      <c r="EG449" s="51"/>
      <c r="EH449" s="51"/>
      <c r="EI449" s="51"/>
      <c r="EJ449" s="51"/>
      <c r="EK449" s="51"/>
      <c r="EL449" s="51"/>
      <c r="EM449" s="51"/>
      <c r="EN449" s="51"/>
      <c r="EO449" s="51"/>
      <c r="EP449" s="51"/>
      <c r="EQ449" s="51"/>
      <c r="ER449" s="51"/>
      <c r="ES449" s="51"/>
      <c r="ET449" s="51"/>
      <c r="EU449" s="51"/>
      <c r="EV449" s="51"/>
      <c r="EW449" s="51"/>
      <c r="EX449" s="51"/>
      <c r="EY449" s="51"/>
      <c r="EZ449" s="51"/>
      <c r="FA449" s="51"/>
      <c r="FB449" s="51"/>
      <c r="FC449" s="51"/>
      <c r="FD449" s="51"/>
      <c r="FE449" s="51"/>
      <c r="FF449" s="51"/>
      <c r="FG449" s="51"/>
      <c r="FH449" s="51"/>
      <c r="FI449" s="51"/>
      <c r="FJ449" s="51"/>
      <c r="FK449" s="51"/>
      <c r="FL449" s="51"/>
      <c r="FM449" s="51"/>
      <c r="FN449" s="51"/>
    </row>
    <row r="450" spans="1:170" s="75" customFormat="1" ht="13.5" thickBot="1">
      <c r="A450" s="214"/>
      <c r="B450" s="213"/>
      <c r="C450" s="213"/>
      <c r="D450" s="213"/>
      <c r="E450" s="212" t="s">
        <v>90</v>
      </c>
      <c r="F450" s="213" t="s">
        <v>13</v>
      </c>
      <c r="G450" s="213" t="s">
        <v>13</v>
      </c>
      <c r="H450" s="184" t="s">
        <v>13</v>
      </c>
      <c r="I450" s="228">
        <f>SUM(I442:I448)</f>
        <v>0</v>
      </c>
      <c r="K450" s="254"/>
      <c r="L450" s="12"/>
      <c r="M450" s="51"/>
      <c r="N450" s="51"/>
      <c r="O450" s="51"/>
      <c r="P450" s="51"/>
      <c r="Q450" s="51"/>
      <c r="R450" s="51"/>
      <c r="S450" s="51"/>
      <c r="T450" s="51"/>
      <c r="U450" s="51"/>
      <c r="V450" s="51"/>
      <c r="W450" s="51"/>
      <c r="X450" s="51"/>
      <c r="Y450" s="51"/>
      <c r="Z450" s="51"/>
      <c r="AA450" s="51"/>
      <c r="AB450" s="51"/>
      <c r="AC450" s="51"/>
      <c r="AD450" s="51"/>
      <c r="AE450" s="51"/>
      <c r="AF450" s="51"/>
      <c r="AG450" s="51"/>
      <c r="AH450" s="51"/>
      <c r="AI450" s="51"/>
      <c r="AJ450" s="51"/>
      <c r="AK450" s="51"/>
      <c r="AL450" s="51"/>
      <c r="AM450" s="51"/>
      <c r="AN450" s="51"/>
      <c r="AO450" s="51"/>
      <c r="AP450" s="51"/>
      <c r="AQ450" s="51"/>
      <c r="AR450" s="51"/>
      <c r="AS450" s="51"/>
      <c r="AT450" s="51"/>
      <c r="AU450" s="51"/>
      <c r="AV450" s="51"/>
      <c r="AW450" s="51"/>
      <c r="AX450" s="51"/>
      <c r="AY450" s="51"/>
      <c r="AZ450" s="51"/>
      <c r="BA450" s="51"/>
      <c r="BB450" s="51"/>
      <c r="BC450" s="51"/>
      <c r="BD450" s="51"/>
      <c r="BE450" s="51"/>
      <c r="BF450" s="51"/>
      <c r="BG450" s="51"/>
      <c r="BH450" s="51"/>
      <c r="BI450" s="51"/>
      <c r="BJ450" s="51"/>
      <c r="BK450" s="51"/>
      <c r="BL450" s="51"/>
      <c r="BM450" s="51"/>
      <c r="BN450" s="51"/>
      <c r="BO450" s="51"/>
      <c r="BP450" s="51"/>
      <c r="BQ450" s="51"/>
      <c r="BR450" s="51"/>
      <c r="BS450" s="51"/>
      <c r="BT450" s="51"/>
      <c r="BU450" s="51"/>
      <c r="BV450" s="51"/>
      <c r="BW450" s="51"/>
      <c r="BX450" s="51"/>
      <c r="BY450" s="51"/>
      <c r="BZ450" s="51"/>
      <c r="CA450" s="51"/>
      <c r="CB450" s="51"/>
      <c r="CC450" s="51"/>
      <c r="CD450" s="51"/>
      <c r="CE450" s="51"/>
      <c r="CF450" s="51"/>
      <c r="CG450" s="51"/>
      <c r="CH450" s="51"/>
      <c r="CI450" s="51"/>
      <c r="CJ450" s="51"/>
      <c r="CK450" s="51"/>
      <c r="CL450" s="51"/>
      <c r="CM450" s="51"/>
      <c r="CN450" s="51"/>
      <c r="CO450" s="51"/>
      <c r="CP450" s="51"/>
      <c r="CQ450" s="51"/>
      <c r="CR450" s="51"/>
      <c r="CS450" s="51"/>
      <c r="CT450" s="51"/>
      <c r="CU450" s="51"/>
      <c r="CV450" s="51"/>
      <c r="CW450" s="51"/>
      <c r="CX450" s="51"/>
      <c r="CY450" s="51"/>
      <c r="CZ450" s="51"/>
      <c r="DA450" s="51"/>
      <c r="DB450" s="51"/>
      <c r="DC450" s="51"/>
      <c r="DD450" s="51"/>
      <c r="DE450" s="51"/>
      <c r="DF450" s="51"/>
      <c r="DG450" s="51"/>
      <c r="DH450" s="51"/>
      <c r="DI450" s="51"/>
      <c r="DJ450" s="51"/>
      <c r="DK450" s="51"/>
      <c r="DL450" s="51"/>
      <c r="DM450" s="51"/>
      <c r="DN450" s="51"/>
      <c r="DO450" s="51"/>
      <c r="DP450" s="51"/>
      <c r="DQ450" s="51"/>
      <c r="DR450" s="51"/>
      <c r="DS450" s="51"/>
      <c r="DT450" s="51"/>
      <c r="DU450" s="51"/>
      <c r="DV450" s="51"/>
      <c r="DW450" s="51"/>
      <c r="DX450" s="51"/>
      <c r="DY450" s="51"/>
      <c r="DZ450" s="51"/>
      <c r="EA450" s="51"/>
      <c r="EB450" s="51"/>
      <c r="EC450" s="51"/>
      <c r="ED450" s="51"/>
      <c r="EE450" s="51"/>
      <c r="EF450" s="51"/>
      <c r="EG450" s="51"/>
      <c r="EH450" s="51"/>
      <c r="EI450" s="51"/>
      <c r="EJ450" s="51"/>
      <c r="EK450" s="51"/>
      <c r="EL450" s="51"/>
      <c r="EM450" s="51"/>
      <c r="EN450" s="51"/>
      <c r="EO450" s="51"/>
      <c r="EP450" s="51"/>
      <c r="EQ450" s="51"/>
      <c r="ER450" s="51"/>
      <c r="ES450" s="51"/>
      <c r="ET450" s="51"/>
      <c r="EU450" s="51"/>
      <c r="EV450" s="51"/>
      <c r="EW450" s="51"/>
      <c r="EX450" s="51"/>
      <c r="EY450" s="51"/>
      <c r="EZ450" s="51"/>
      <c r="FA450" s="51"/>
      <c r="FB450" s="51"/>
      <c r="FC450" s="51"/>
      <c r="FD450" s="51"/>
      <c r="FE450" s="51"/>
      <c r="FF450" s="51"/>
      <c r="FG450" s="51"/>
      <c r="FH450" s="51"/>
      <c r="FI450" s="51"/>
      <c r="FJ450" s="51"/>
      <c r="FK450" s="51"/>
      <c r="FL450" s="51"/>
      <c r="FM450" s="51"/>
      <c r="FN450" s="51"/>
    </row>
    <row r="451" spans="1:170" s="75" customFormat="1" ht="13.5" thickTop="1">
      <c r="A451" s="217"/>
      <c r="B451" s="218" t="s">
        <v>121</v>
      </c>
      <c r="C451" s="179"/>
      <c r="D451" s="218" t="s">
        <v>95</v>
      </c>
      <c r="E451" s="273" t="s">
        <v>91</v>
      </c>
      <c r="F451" s="218" t="s">
        <v>13</v>
      </c>
      <c r="G451" s="183" t="s">
        <v>13</v>
      </c>
      <c r="H451" s="319" t="s">
        <v>13</v>
      </c>
      <c r="I451" s="227" t="s">
        <v>13</v>
      </c>
      <c r="K451" s="254"/>
      <c r="L451" s="12"/>
      <c r="M451" s="51"/>
      <c r="N451" s="51"/>
      <c r="O451" s="51"/>
      <c r="P451" s="51"/>
      <c r="Q451" s="51"/>
      <c r="R451" s="51"/>
      <c r="S451" s="51"/>
      <c r="T451" s="51"/>
      <c r="U451" s="51"/>
      <c r="V451" s="51"/>
      <c r="W451" s="51"/>
      <c r="X451" s="51"/>
      <c r="Y451" s="51"/>
      <c r="Z451" s="51"/>
      <c r="AA451" s="51"/>
      <c r="AB451" s="51"/>
      <c r="AC451" s="51"/>
      <c r="AD451" s="51"/>
      <c r="AE451" s="51"/>
      <c r="AF451" s="51"/>
      <c r="AG451" s="51"/>
      <c r="AH451" s="51"/>
      <c r="AI451" s="51"/>
      <c r="AJ451" s="51"/>
      <c r="AK451" s="51"/>
      <c r="AL451" s="51"/>
      <c r="AM451" s="51"/>
      <c r="AN451" s="51"/>
      <c r="AO451" s="51"/>
      <c r="AP451" s="51"/>
      <c r="AQ451" s="51"/>
      <c r="AR451" s="51"/>
      <c r="AS451" s="51"/>
      <c r="AT451" s="51"/>
      <c r="AU451" s="51"/>
      <c r="AV451" s="51"/>
      <c r="AW451" s="51"/>
      <c r="AX451" s="51"/>
      <c r="AY451" s="51"/>
      <c r="AZ451" s="51"/>
      <c r="BA451" s="51"/>
      <c r="BB451" s="51"/>
      <c r="BC451" s="51"/>
      <c r="BD451" s="51"/>
      <c r="BE451" s="51"/>
      <c r="BF451" s="51"/>
      <c r="BG451" s="51"/>
      <c r="BH451" s="51"/>
      <c r="BI451" s="51"/>
      <c r="BJ451" s="51"/>
      <c r="BK451" s="51"/>
      <c r="BL451" s="51"/>
      <c r="BM451" s="51"/>
      <c r="BN451" s="51"/>
      <c r="BO451" s="51"/>
      <c r="BP451" s="51"/>
      <c r="BQ451" s="51"/>
      <c r="BR451" s="51"/>
      <c r="BS451" s="51"/>
      <c r="BT451" s="51"/>
      <c r="BU451" s="51"/>
      <c r="BV451" s="51"/>
      <c r="BW451" s="51"/>
      <c r="BX451" s="51"/>
      <c r="BY451" s="51"/>
      <c r="BZ451" s="51"/>
      <c r="CA451" s="51"/>
      <c r="CB451" s="51"/>
      <c r="CC451" s="51"/>
      <c r="CD451" s="51"/>
      <c r="CE451" s="51"/>
      <c r="CF451" s="51"/>
      <c r="CG451" s="51"/>
      <c r="CH451" s="51"/>
      <c r="CI451" s="51"/>
      <c r="CJ451" s="51"/>
      <c r="CK451" s="51"/>
      <c r="CL451" s="51"/>
      <c r="CM451" s="51"/>
      <c r="CN451" s="51"/>
      <c r="CO451" s="51"/>
      <c r="CP451" s="51"/>
      <c r="CQ451" s="51"/>
      <c r="CR451" s="51"/>
      <c r="CS451" s="51"/>
      <c r="CT451" s="51"/>
      <c r="CU451" s="51"/>
      <c r="CV451" s="51"/>
      <c r="CW451" s="51"/>
      <c r="CX451" s="51"/>
      <c r="CY451" s="51"/>
      <c r="CZ451" s="51"/>
      <c r="DA451" s="51"/>
      <c r="DB451" s="51"/>
      <c r="DC451" s="51"/>
      <c r="DD451" s="51"/>
      <c r="DE451" s="51"/>
      <c r="DF451" s="51"/>
      <c r="DG451" s="51"/>
      <c r="DH451" s="51"/>
      <c r="DI451" s="51"/>
      <c r="DJ451" s="51"/>
      <c r="DK451" s="51"/>
      <c r="DL451" s="51"/>
      <c r="DM451" s="51"/>
      <c r="DN451" s="51"/>
      <c r="DO451" s="51"/>
      <c r="DP451" s="51"/>
      <c r="DQ451" s="51"/>
      <c r="DR451" s="51"/>
      <c r="DS451" s="51"/>
      <c r="DT451" s="51"/>
      <c r="DU451" s="51"/>
      <c r="DV451" s="51"/>
      <c r="DW451" s="51"/>
      <c r="DX451" s="51"/>
      <c r="DY451" s="51"/>
      <c r="DZ451" s="51"/>
      <c r="EA451" s="51"/>
      <c r="EB451" s="51"/>
      <c r="EC451" s="51"/>
      <c r="ED451" s="51"/>
      <c r="EE451" s="51"/>
      <c r="EF451" s="51"/>
      <c r="EG451" s="51"/>
      <c r="EH451" s="51"/>
      <c r="EI451" s="51"/>
      <c r="EJ451" s="51"/>
      <c r="EK451" s="51"/>
      <c r="EL451" s="51"/>
      <c r="EM451" s="51"/>
      <c r="EN451" s="51"/>
      <c r="EO451" s="51"/>
      <c r="EP451" s="51"/>
      <c r="EQ451" s="51"/>
      <c r="ER451" s="51"/>
      <c r="ES451" s="51"/>
      <c r="ET451" s="51"/>
      <c r="EU451" s="51"/>
      <c r="EV451" s="51"/>
      <c r="EW451" s="51"/>
      <c r="EX451" s="51"/>
      <c r="EY451" s="51"/>
      <c r="EZ451" s="51"/>
      <c r="FA451" s="51"/>
      <c r="FB451" s="51"/>
      <c r="FC451" s="51"/>
      <c r="FD451" s="51"/>
      <c r="FE451" s="51"/>
      <c r="FF451" s="51"/>
      <c r="FG451" s="51"/>
      <c r="FH451" s="51"/>
      <c r="FI451" s="51"/>
      <c r="FJ451" s="51"/>
      <c r="FK451" s="51"/>
      <c r="FL451" s="51"/>
      <c r="FM451" s="51"/>
      <c r="FN451" s="51"/>
    </row>
    <row r="452" spans="1:170" s="75" customFormat="1" ht="25.5">
      <c r="A452" s="216">
        <v>175</v>
      </c>
      <c r="B452" s="117"/>
      <c r="C452" s="597"/>
      <c r="D452" s="118"/>
      <c r="E452" s="598" t="s">
        <v>890</v>
      </c>
      <c r="F452" s="599" t="s">
        <v>21</v>
      </c>
      <c r="G452" s="600">
        <v>19</v>
      </c>
      <c r="H452" s="601"/>
      <c r="I452" s="602"/>
      <c r="K452" s="254"/>
      <c r="L452" s="12"/>
      <c r="M452" s="51"/>
      <c r="N452" s="51"/>
      <c r="O452" s="51"/>
      <c r="P452" s="51"/>
      <c r="Q452" s="51"/>
      <c r="R452" s="51"/>
      <c r="S452" s="51"/>
      <c r="T452" s="51"/>
      <c r="U452" s="51"/>
      <c r="V452" s="51"/>
      <c r="W452" s="51"/>
      <c r="X452" s="51"/>
      <c r="Y452" s="51"/>
      <c r="Z452" s="51"/>
      <c r="AA452" s="51"/>
      <c r="AB452" s="51"/>
      <c r="AC452" s="51"/>
      <c r="AD452" s="51"/>
      <c r="AE452" s="51"/>
      <c r="AF452" s="51"/>
      <c r="AG452" s="51"/>
      <c r="AH452" s="51"/>
      <c r="AI452" s="51"/>
      <c r="AJ452" s="51"/>
      <c r="AK452" s="51"/>
      <c r="AL452" s="51"/>
      <c r="AM452" s="51"/>
      <c r="AN452" s="51"/>
      <c r="AO452" s="51"/>
      <c r="AP452" s="51"/>
      <c r="AQ452" s="51"/>
      <c r="AR452" s="51"/>
      <c r="AS452" s="51"/>
      <c r="AT452" s="51"/>
      <c r="AU452" s="51"/>
      <c r="AV452" s="51"/>
      <c r="AW452" s="51"/>
      <c r="AX452" s="51"/>
      <c r="AY452" s="51"/>
      <c r="AZ452" s="51"/>
      <c r="BA452" s="51"/>
      <c r="BB452" s="51"/>
      <c r="BC452" s="51"/>
      <c r="BD452" s="51"/>
      <c r="BE452" s="51"/>
      <c r="BF452" s="51"/>
      <c r="BG452" s="51"/>
      <c r="BH452" s="51"/>
      <c r="BI452" s="51"/>
      <c r="BJ452" s="51"/>
      <c r="BK452" s="51"/>
      <c r="BL452" s="51"/>
      <c r="BM452" s="51"/>
      <c r="BN452" s="51"/>
      <c r="BO452" s="51"/>
      <c r="BP452" s="51"/>
      <c r="BQ452" s="51"/>
      <c r="BR452" s="51"/>
      <c r="BS452" s="51"/>
      <c r="BT452" s="51"/>
      <c r="BU452" s="51"/>
      <c r="BV452" s="51"/>
      <c r="BW452" s="51"/>
      <c r="BX452" s="51"/>
      <c r="BY452" s="51"/>
      <c r="BZ452" s="51"/>
      <c r="CA452" s="51"/>
      <c r="CB452" s="51"/>
      <c r="CC452" s="51"/>
      <c r="CD452" s="51"/>
      <c r="CE452" s="51"/>
      <c r="CF452" s="51"/>
      <c r="CG452" s="51"/>
      <c r="CH452" s="51"/>
      <c r="CI452" s="51"/>
      <c r="CJ452" s="51"/>
      <c r="CK452" s="51"/>
      <c r="CL452" s="51"/>
      <c r="CM452" s="51"/>
      <c r="CN452" s="51"/>
      <c r="CO452" s="51"/>
      <c r="CP452" s="51"/>
      <c r="CQ452" s="51"/>
      <c r="CR452" s="51"/>
      <c r="CS452" s="51"/>
      <c r="CT452" s="51"/>
      <c r="CU452" s="51"/>
      <c r="CV452" s="51"/>
      <c r="CW452" s="51"/>
      <c r="CX452" s="51"/>
      <c r="CY452" s="51"/>
      <c r="CZ452" s="51"/>
      <c r="DA452" s="51"/>
      <c r="DB452" s="51"/>
      <c r="DC452" s="51"/>
      <c r="DD452" s="51"/>
      <c r="DE452" s="51"/>
      <c r="DF452" s="51"/>
      <c r="DG452" s="51"/>
      <c r="DH452" s="51"/>
      <c r="DI452" s="51"/>
      <c r="DJ452" s="51"/>
      <c r="DK452" s="51"/>
      <c r="DL452" s="51"/>
      <c r="DM452" s="51"/>
      <c r="DN452" s="51"/>
      <c r="DO452" s="51"/>
      <c r="DP452" s="51"/>
      <c r="DQ452" s="51"/>
      <c r="DR452" s="51"/>
      <c r="DS452" s="51"/>
      <c r="DT452" s="51"/>
      <c r="DU452" s="51"/>
      <c r="DV452" s="51"/>
      <c r="DW452" s="51"/>
      <c r="DX452" s="51"/>
      <c r="DY452" s="51"/>
      <c r="DZ452" s="51"/>
      <c r="EA452" s="51"/>
      <c r="EB452" s="51"/>
      <c r="EC452" s="51"/>
      <c r="ED452" s="51"/>
      <c r="EE452" s="51"/>
      <c r="EF452" s="51"/>
      <c r="EG452" s="51"/>
      <c r="EH452" s="51"/>
      <c r="EI452" s="51"/>
      <c r="EJ452" s="51"/>
      <c r="EK452" s="51"/>
      <c r="EL452" s="51"/>
      <c r="EM452" s="51"/>
      <c r="EN452" s="51"/>
      <c r="EO452" s="51"/>
      <c r="EP452" s="51"/>
      <c r="EQ452" s="51"/>
      <c r="ER452" s="51"/>
      <c r="ES452" s="51"/>
      <c r="ET452" s="51"/>
      <c r="EU452" s="51"/>
      <c r="EV452" s="51"/>
      <c r="EW452" s="51"/>
      <c r="EX452" s="51"/>
      <c r="EY452" s="51"/>
      <c r="EZ452" s="51"/>
      <c r="FA452" s="51"/>
      <c r="FB452" s="51"/>
      <c r="FC452" s="51"/>
      <c r="FD452" s="51"/>
      <c r="FE452" s="51"/>
      <c r="FF452" s="51"/>
      <c r="FG452" s="51"/>
      <c r="FH452" s="51"/>
      <c r="FI452" s="51"/>
      <c r="FJ452" s="51"/>
      <c r="FK452" s="51"/>
      <c r="FL452" s="51"/>
      <c r="FM452" s="51"/>
      <c r="FN452" s="51"/>
    </row>
    <row r="453" spans="1:170" s="75" customFormat="1">
      <c r="A453" s="216"/>
      <c r="B453" s="117"/>
      <c r="C453" s="603" t="s">
        <v>200</v>
      </c>
      <c r="D453" s="118"/>
      <c r="E453" s="603" t="s">
        <v>601</v>
      </c>
      <c r="F453" s="599"/>
      <c r="G453" s="604"/>
      <c r="H453" s="601"/>
      <c r="I453" s="602"/>
      <c r="K453" s="254"/>
      <c r="L453" s="12"/>
      <c r="M453" s="51"/>
      <c r="N453" s="51"/>
      <c r="O453" s="51"/>
      <c r="P453" s="51"/>
      <c r="Q453" s="51"/>
      <c r="R453" s="51"/>
      <c r="S453" s="51"/>
      <c r="T453" s="51"/>
      <c r="U453" s="51"/>
      <c r="V453" s="51"/>
      <c r="W453" s="51"/>
      <c r="X453" s="51"/>
      <c r="Y453" s="51"/>
      <c r="Z453" s="51"/>
      <c r="AA453" s="51"/>
      <c r="AB453" s="51"/>
      <c r="AC453" s="51"/>
      <c r="AD453" s="51"/>
      <c r="AE453" s="51"/>
      <c r="AF453" s="51"/>
      <c r="AG453" s="51"/>
      <c r="AH453" s="51"/>
      <c r="AI453" s="51"/>
      <c r="AJ453" s="51"/>
      <c r="AK453" s="51"/>
      <c r="AL453" s="51"/>
      <c r="AM453" s="51"/>
      <c r="AN453" s="51"/>
      <c r="AO453" s="51"/>
      <c r="AP453" s="51"/>
      <c r="AQ453" s="51"/>
      <c r="AR453" s="51"/>
      <c r="AS453" s="51"/>
      <c r="AT453" s="51"/>
      <c r="AU453" s="51"/>
      <c r="AV453" s="51"/>
      <c r="AW453" s="51"/>
      <c r="AX453" s="51"/>
      <c r="AY453" s="51"/>
      <c r="AZ453" s="51"/>
      <c r="BA453" s="51"/>
      <c r="BB453" s="51"/>
      <c r="BC453" s="51"/>
      <c r="BD453" s="51"/>
      <c r="BE453" s="51"/>
      <c r="BF453" s="51"/>
      <c r="BG453" s="51"/>
      <c r="BH453" s="51"/>
      <c r="BI453" s="51"/>
      <c r="BJ453" s="51"/>
      <c r="BK453" s="51"/>
      <c r="BL453" s="51"/>
      <c r="BM453" s="51"/>
      <c r="BN453" s="51"/>
      <c r="BO453" s="51"/>
      <c r="BP453" s="51"/>
      <c r="BQ453" s="51"/>
      <c r="BR453" s="51"/>
      <c r="BS453" s="51"/>
      <c r="BT453" s="51"/>
      <c r="BU453" s="51"/>
      <c r="BV453" s="51"/>
      <c r="BW453" s="51"/>
      <c r="BX453" s="51"/>
      <c r="BY453" s="51"/>
      <c r="BZ453" s="51"/>
      <c r="CA453" s="51"/>
      <c r="CB453" s="51"/>
      <c r="CC453" s="51"/>
      <c r="CD453" s="51"/>
      <c r="CE453" s="51"/>
      <c r="CF453" s="51"/>
      <c r="CG453" s="51"/>
      <c r="CH453" s="51"/>
      <c r="CI453" s="51"/>
      <c r="CJ453" s="51"/>
      <c r="CK453" s="51"/>
      <c r="CL453" s="51"/>
      <c r="CM453" s="51"/>
      <c r="CN453" s="51"/>
      <c r="CO453" s="51"/>
      <c r="CP453" s="51"/>
      <c r="CQ453" s="51"/>
      <c r="CR453" s="51"/>
      <c r="CS453" s="51"/>
      <c r="CT453" s="51"/>
      <c r="CU453" s="51"/>
      <c r="CV453" s="51"/>
      <c r="CW453" s="51"/>
      <c r="CX453" s="51"/>
      <c r="CY453" s="51"/>
      <c r="CZ453" s="51"/>
      <c r="DA453" s="51"/>
      <c r="DB453" s="51"/>
      <c r="DC453" s="51"/>
      <c r="DD453" s="51"/>
      <c r="DE453" s="51"/>
      <c r="DF453" s="51"/>
      <c r="DG453" s="51"/>
      <c r="DH453" s="51"/>
      <c r="DI453" s="51"/>
      <c r="DJ453" s="51"/>
      <c r="DK453" s="51"/>
      <c r="DL453" s="51"/>
      <c r="DM453" s="51"/>
      <c r="DN453" s="51"/>
      <c r="DO453" s="51"/>
      <c r="DP453" s="51"/>
      <c r="DQ453" s="51"/>
      <c r="DR453" s="51"/>
      <c r="DS453" s="51"/>
      <c r="DT453" s="51"/>
      <c r="DU453" s="51"/>
      <c r="DV453" s="51"/>
      <c r="DW453" s="51"/>
      <c r="DX453" s="51"/>
      <c r="DY453" s="51"/>
      <c r="DZ453" s="51"/>
      <c r="EA453" s="51"/>
      <c r="EB453" s="51"/>
      <c r="EC453" s="51"/>
      <c r="ED453" s="51"/>
      <c r="EE453" s="51"/>
      <c r="EF453" s="51"/>
      <c r="EG453" s="51"/>
      <c r="EH453" s="51"/>
      <c r="EI453" s="51"/>
      <c r="EJ453" s="51"/>
      <c r="EK453" s="51"/>
      <c r="EL453" s="51"/>
      <c r="EM453" s="51"/>
      <c r="EN453" s="51"/>
      <c r="EO453" s="51"/>
      <c r="EP453" s="51"/>
      <c r="EQ453" s="51"/>
      <c r="ER453" s="51"/>
      <c r="ES453" s="51"/>
      <c r="ET453" s="51"/>
      <c r="EU453" s="51"/>
      <c r="EV453" s="51"/>
      <c r="EW453" s="51"/>
      <c r="EX453" s="51"/>
      <c r="EY453" s="51"/>
      <c r="EZ453" s="51"/>
      <c r="FA453" s="51"/>
      <c r="FB453" s="51"/>
      <c r="FC453" s="51"/>
      <c r="FD453" s="51"/>
      <c r="FE453" s="51"/>
      <c r="FF453" s="51"/>
      <c r="FG453" s="51"/>
      <c r="FH453" s="51"/>
      <c r="FI453" s="51"/>
      <c r="FJ453" s="51"/>
      <c r="FK453" s="51"/>
      <c r="FL453" s="51"/>
      <c r="FM453" s="51"/>
      <c r="FN453" s="51"/>
    </row>
    <row r="454" spans="1:170" s="75" customFormat="1" ht="38.25">
      <c r="A454" s="216">
        <v>176</v>
      </c>
      <c r="B454" s="117"/>
      <c r="C454" s="597"/>
      <c r="D454" s="118"/>
      <c r="E454" s="598" t="s">
        <v>891</v>
      </c>
      <c r="F454" s="599" t="s">
        <v>21</v>
      </c>
      <c r="G454" s="600">
        <v>47</v>
      </c>
      <c r="H454" s="601"/>
      <c r="I454" s="602"/>
      <c r="K454" s="254"/>
      <c r="L454" s="12"/>
      <c r="M454" s="51"/>
      <c r="N454" s="51"/>
      <c r="O454" s="51"/>
      <c r="P454" s="51"/>
      <c r="Q454" s="51"/>
      <c r="R454" s="51"/>
      <c r="S454" s="51"/>
      <c r="T454" s="51"/>
      <c r="U454" s="51"/>
      <c r="V454" s="51"/>
      <c r="W454" s="51"/>
      <c r="X454" s="51"/>
      <c r="Y454" s="51"/>
      <c r="Z454" s="51"/>
      <c r="AA454" s="51"/>
      <c r="AB454" s="51"/>
      <c r="AC454" s="51"/>
      <c r="AD454" s="51"/>
      <c r="AE454" s="51"/>
      <c r="AF454" s="51"/>
      <c r="AG454" s="51"/>
      <c r="AH454" s="51"/>
      <c r="AI454" s="51"/>
      <c r="AJ454" s="51"/>
      <c r="AK454" s="51"/>
      <c r="AL454" s="51"/>
      <c r="AM454" s="51"/>
      <c r="AN454" s="51"/>
      <c r="AO454" s="51"/>
      <c r="AP454" s="51"/>
      <c r="AQ454" s="51"/>
      <c r="AR454" s="51"/>
      <c r="AS454" s="51"/>
      <c r="AT454" s="51"/>
      <c r="AU454" s="51"/>
      <c r="AV454" s="51"/>
      <c r="AW454" s="51"/>
      <c r="AX454" s="51"/>
      <c r="AY454" s="51"/>
      <c r="AZ454" s="51"/>
      <c r="BA454" s="51"/>
      <c r="BB454" s="51"/>
      <c r="BC454" s="51"/>
      <c r="BD454" s="51"/>
      <c r="BE454" s="51"/>
      <c r="BF454" s="51"/>
      <c r="BG454" s="51"/>
      <c r="BH454" s="51"/>
      <c r="BI454" s="51"/>
      <c r="BJ454" s="51"/>
      <c r="BK454" s="51"/>
      <c r="BL454" s="51"/>
      <c r="BM454" s="51"/>
      <c r="BN454" s="51"/>
      <c r="BO454" s="51"/>
      <c r="BP454" s="51"/>
      <c r="BQ454" s="51"/>
      <c r="BR454" s="51"/>
      <c r="BS454" s="51"/>
      <c r="BT454" s="51"/>
      <c r="BU454" s="51"/>
      <c r="BV454" s="51"/>
      <c r="BW454" s="51"/>
      <c r="BX454" s="51"/>
      <c r="BY454" s="51"/>
      <c r="BZ454" s="51"/>
      <c r="CA454" s="51"/>
      <c r="CB454" s="51"/>
      <c r="CC454" s="51"/>
      <c r="CD454" s="51"/>
      <c r="CE454" s="51"/>
      <c r="CF454" s="51"/>
      <c r="CG454" s="51"/>
      <c r="CH454" s="51"/>
      <c r="CI454" s="51"/>
      <c r="CJ454" s="51"/>
      <c r="CK454" s="51"/>
      <c r="CL454" s="51"/>
      <c r="CM454" s="51"/>
      <c r="CN454" s="51"/>
      <c r="CO454" s="51"/>
      <c r="CP454" s="51"/>
      <c r="CQ454" s="51"/>
      <c r="CR454" s="51"/>
      <c r="CS454" s="51"/>
      <c r="CT454" s="51"/>
      <c r="CU454" s="51"/>
      <c r="CV454" s="51"/>
      <c r="CW454" s="51"/>
      <c r="CX454" s="51"/>
      <c r="CY454" s="51"/>
      <c r="CZ454" s="51"/>
      <c r="DA454" s="51"/>
      <c r="DB454" s="51"/>
      <c r="DC454" s="51"/>
      <c r="DD454" s="51"/>
      <c r="DE454" s="51"/>
      <c r="DF454" s="51"/>
      <c r="DG454" s="51"/>
      <c r="DH454" s="51"/>
      <c r="DI454" s="51"/>
      <c r="DJ454" s="51"/>
      <c r="DK454" s="51"/>
      <c r="DL454" s="51"/>
      <c r="DM454" s="51"/>
      <c r="DN454" s="51"/>
      <c r="DO454" s="51"/>
      <c r="DP454" s="51"/>
      <c r="DQ454" s="51"/>
      <c r="DR454" s="51"/>
      <c r="DS454" s="51"/>
      <c r="DT454" s="51"/>
      <c r="DU454" s="51"/>
      <c r="DV454" s="51"/>
      <c r="DW454" s="51"/>
      <c r="DX454" s="51"/>
      <c r="DY454" s="51"/>
      <c r="DZ454" s="51"/>
      <c r="EA454" s="51"/>
      <c r="EB454" s="51"/>
      <c r="EC454" s="51"/>
      <c r="ED454" s="51"/>
      <c r="EE454" s="51"/>
      <c r="EF454" s="51"/>
      <c r="EG454" s="51"/>
      <c r="EH454" s="51"/>
      <c r="EI454" s="51"/>
      <c r="EJ454" s="51"/>
      <c r="EK454" s="51"/>
      <c r="EL454" s="51"/>
      <c r="EM454" s="51"/>
      <c r="EN454" s="51"/>
      <c r="EO454" s="51"/>
      <c r="EP454" s="51"/>
      <c r="EQ454" s="51"/>
      <c r="ER454" s="51"/>
      <c r="ES454" s="51"/>
      <c r="ET454" s="51"/>
      <c r="EU454" s="51"/>
      <c r="EV454" s="51"/>
      <c r="EW454" s="51"/>
      <c r="EX454" s="51"/>
      <c r="EY454" s="51"/>
      <c r="EZ454" s="51"/>
      <c r="FA454" s="51"/>
      <c r="FB454" s="51"/>
      <c r="FC454" s="51"/>
      <c r="FD454" s="51"/>
      <c r="FE454" s="51"/>
      <c r="FF454" s="51"/>
      <c r="FG454" s="51"/>
      <c r="FH454" s="51"/>
      <c r="FI454" s="51"/>
      <c r="FJ454" s="51"/>
      <c r="FK454" s="51"/>
      <c r="FL454" s="51"/>
      <c r="FM454" s="51"/>
      <c r="FN454" s="51"/>
    </row>
    <row r="455" spans="1:170" s="205" customFormat="1">
      <c r="A455" s="216"/>
      <c r="B455" s="117"/>
      <c r="C455" s="603" t="s">
        <v>201</v>
      </c>
      <c r="D455" s="118"/>
      <c r="E455" s="603" t="s">
        <v>602</v>
      </c>
      <c r="F455" s="599"/>
      <c r="G455" s="604"/>
      <c r="H455" s="601"/>
      <c r="I455" s="602"/>
      <c r="K455" s="254"/>
      <c r="L455" s="12"/>
      <c r="M455" s="204"/>
      <c r="N455" s="204"/>
      <c r="O455" s="204"/>
      <c r="P455" s="204"/>
      <c r="Q455" s="204"/>
      <c r="R455" s="204"/>
      <c r="S455" s="204"/>
      <c r="T455" s="204"/>
      <c r="U455" s="204"/>
      <c r="V455" s="204"/>
      <c r="W455" s="204"/>
      <c r="X455" s="204"/>
      <c r="Y455" s="204"/>
      <c r="Z455" s="204"/>
      <c r="AA455" s="204"/>
      <c r="AB455" s="204"/>
      <c r="AC455" s="204"/>
      <c r="AD455" s="204"/>
      <c r="AE455" s="204"/>
      <c r="AF455" s="204"/>
      <c r="AG455" s="204"/>
      <c r="AH455" s="204"/>
      <c r="AI455" s="204"/>
      <c r="AJ455" s="204"/>
      <c r="AK455" s="204"/>
      <c r="AL455" s="204"/>
      <c r="AM455" s="204"/>
      <c r="AN455" s="204"/>
      <c r="AO455" s="204"/>
      <c r="AP455" s="204"/>
      <c r="AQ455" s="204"/>
      <c r="AR455" s="204"/>
      <c r="AS455" s="204"/>
      <c r="AT455" s="204"/>
      <c r="AU455" s="204"/>
      <c r="AV455" s="204"/>
      <c r="AW455" s="204"/>
      <c r="AX455" s="204"/>
      <c r="AY455" s="204"/>
      <c r="AZ455" s="204"/>
      <c r="BA455" s="204"/>
      <c r="BB455" s="204"/>
      <c r="BC455" s="204"/>
      <c r="BD455" s="204"/>
      <c r="BE455" s="204"/>
      <c r="BF455" s="204"/>
      <c r="BG455" s="204"/>
      <c r="BH455" s="204"/>
      <c r="BI455" s="204"/>
      <c r="BJ455" s="204"/>
      <c r="BK455" s="204"/>
      <c r="BL455" s="204"/>
      <c r="BM455" s="204"/>
      <c r="BN455" s="204"/>
      <c r="BO455" s="204"/>
      <c r="BP455" s="204"/>
      <c r="BQ455" s="204"/>
      <c r="BR455" s="204"/>
      <c r="BS455" s="204"/>
      <c r="BT455" s="204"/>
      <c r="BU455" s="204"/>
      <c r="BV455" s="204"/>
      <c r="BW455" s="204"/>
      <c r="BX455" s="204"/>
      <c r="BY455" s="204"/>
      <c r="BZ455" s="204"/>
      <c r="CA455" s="204"/>
      <c r="CB455" s="204"/>
      <c r="CC455" s="204"/>
      <c r="CD455" s="204"/>
      <c r="CE455" s="204"/>
      <c r="CF455" s="204"/>
      <c r="CG455" s="204"/>
      <c r="CH455" s="204"/>
      <c r="CI455" s="204"/>
      <c r="CJ455" s="204"/>
      <c r="CK455" s="204"/>
      <c r="CL455" s="204"/>
      <c r="CM455" s="204"/>
      <c r="CN455" s="204"/>
      <c r="CO455" s="204"/>
      <c r="CP455" s="204"/>
      <c r="CQ455" s="204"/>
      <c r="CR455" s="204"/>
      <c r="CS455" s="204"/>
      <c r="CT455" s="204"/>
      <c r="CU455" s="204"/>
      <c r="CV455" s="204"/>
      <c r="CW455" s="204"/>
      <c r="CX455" s="204"/>
      <c r="CY455" s="204"/>
      <c r="CZ455" s="204"/>
      <c r="DA455" s="204"/>
      <c r="DB455" s="204"/>
      <c r="DC455" s="204"/>
      <c r="DD455" s="204"/>
      <c r="DE455" s="204"/>
      <c r="DF455" s="204"/>
      <c r="DG455" s="204"/>
      <c r="DH455" s="204"/>
      <c r="DI455" s="204"/>
      <c r="DJ455" s="204"/>
      <c r="DK455" s="204"/>
      <c r="DL455" s="204"/>
      <c r="DM455" s="204"/>
      <c r="DN455" s="204"/>
      <c r="DO455" s="204"/>
      <c r="DP455" s="204"/>
      <c r="DQ455" s="204"/>
      <c r="DR455" s="204"/>
      <c r="DS455" s="204"/>
      <c r="DT455" s="204"/>
      <c r="DU455" s="204"/>
      <c r="DV455" s="204"/>
      <c r="DW455" s="204"/>
      <c r="DX455" s="204"/>
      <c r="DY455" s="204"/>
      <c r="DZ455" s="204"/>
      <c r="EA455" s="204"/>
      <c r="EB455" s="204"/>
      <c r="EC455" s="204"/>
      <c r="ED455" s="204"/>
      <c r="EE455" s="204"/>
      <c r="EF455" s="204"/>
      <c r="EG455" s="204"/>
      <c r="EH455" s="204"/>
      <c r="EI455" s="204"/>
      <c r="EJ455" s="204"/>
      <c r="EK455" s="204"/>
      <c r="EL455" s="204"/>
      <c r="EM455" s="204"/>
      <c r="EN455" s="204"/>
      <c r="EO455" s="204"/>
      <c r="EP455" s="204"/>
      <c r="EQ455" s="204"/>
      <c r="ER455" s="204"/>
      <c r="ES455" s="204"/>
      <c r="ET455" s="204"/>
      <c r="EU455" s="204"/>
      <c r="EV455" s="204"/>
      <c r="EW455" s="204"/>
      <c r="EX455" s="204"/>
      <c r="EY455" s="204"/>
      <c r="EZ455" s="204"/>
      <c r="FA455" s="204"/>
      <c r="FB455" s="204"/>
      <c r="FC455" s="204"/>
      <c r="FD455" s="204"/>
      <c r="FE455" s="204"/>
      <c r="FF455" s="204"/>
      <c r="FG455" s="204"/>
      <c r="FH455" s="204"/>
      <c r="FI455" s="204"/>
      <c r="FJ455" s="204"/>
      <c r="FK455" s="204"/>
      <c r="FL455" s="204"/>
      <c r="FM455" s="204"/>
      <c r="FN455" s="204"/>
    </row>
    <row r="456" spans="1:170" s="75" customFormat="1">
      <c r="A456" s="216"/>
      <c r="B456" s="117"/>
      <c r="C456" s="603" t="s">
        <v>563</v>
      </c>
      <c r="D456" s="118"/>
      <c r="E456" s="603" t="s">
        <v>603</v>
      </c>
      <c r="F456" s="599"/>
      <c r="G456" s="604"/>
      <c r="H456" s="601"/>
      <c r="I456" s="602"/>
      <c r="K456" s="254"/>
      <c r="L456" s="12"/>
      <c r="M456" s="51"/>
      <c r="N456" s="51"/>
      <c r="O456" s="51"/>
      <c r="P456" s="51"/>
      <c r="Q456" s="51"/>
      <c r="R456" s="51"/>
      <c r="S456" s="51"/>
      <c r="T456" s="51"/>
      <c r="U456" s="51"/>
      <c r="V456" s="51"/>
      <c r="W456" s="51"/>
      <c r="X456" s="51"/>
      <c r="Y456" s="51"/>
      <c r="Z456" s="51"/>
      <c r="AA456" s="51"/>
      <c r="AB456" s="51"/>
      <c r="AC456" s="51"/>
      <c r="AD456" s="51"/>
      <c r="AE456" s="51"/>
      <c r="AF456" s="51"/>
      <c r="AG456" s="51"/>
      <c r="AH456" s="51"/>
      <c r="AI456" s="51"/>
      <c r="AJ456" s="51"/>
      <c r="AK456" s="51"/>
      <c r="AL456" s="51"/>
      <c r="AM456" s="51"/>
      <c r="AN456" s="51"/>
      <c r="AO456" s="51"/>
      <c r="AP456" s="51"/>
      <c r="AQ456" s="51"/>
      <c r="AR456" s="51"/>
      <c r="AS456" s="51"/>
      <c r="AT456" s="51"/>
      <c r="AU456" s="51"/>
      <c r="AV456" s="51"/>
      <c r="AW456" s="51"/>
      <c r="AX456" s="51"/>
      <c r="AY456" s="51"/>
      <c r="AZ456" s="51"/>
      <c r="BA456" s="51"/>
      <c r="BB456" s="51"/>
      <c r="BC456" s="51"/>
      <c r="BD456" s="51"/>
      <c r="BE456" s="51"/>
      <c r="BF456" s="51"/>
      <c r="BG456" s="51"/>
      <c r="BH456" s="51"/>
      <c r="BI456" s="51"/>
      <c r="BJ456" s="51"/>
      <c r="BK456" s="51"/>
      <c r="BL456" s="51"/>
      <c r="BM456" s="51"/>
      <c r="BN456" s="51"/>
      <c r="BO456" s="51"/>
      <c r="BP456" s="51"/>
      <c r="BQ456" s="51"/>
      <c r="BR456" s="51"/>
      <c r="BS456" s="51"/>
      <c r="BT456" s="51"/>
      <c r="BU456" s="51"/>
      <c r="BV456" s="51"/>
      <c r="BW456" s="51"/>
      <c r="BX456" s="51"/>
      <c r="BY456" s="51"/>
      <c r="BZ456" s="51"/>
      <c r="CA456" s="51"/>
      <c r="CB456" s="51"/>
      <c r="CC456" s="51"/>
      <c r="CD456" s="51"/>
      <c r="CE456" s="51"/>
      <c r="CF456" s="51"/>
      <c r="CG456" s="51"/>
      <c r="CH456" s="51"/>
      <c r="CI456" s="51"/>
      <c r="CJ456" s="51"/>
      <c r="CK456" s="51"/>
      <c r="CL456" s="51"/>
      <c r="CM456" s="51"/>
      <c r="CN456" s="51"/>
      <c r="CO456" s="51"/>
      <c r="CP456" s="51"/>
      <c r="CQ456" s="51"/>
      <c r="CR456" s="51"/>
      <c r="CS456" s="51"/>
      <c r="CT456" s="51"/>
      <c r="CU456" s="51"/>
      <c r="CV456" s="51"/>
      <c r="CW456" s="51"/>
      <c r="CX456" s="51"/>
      <c r="CY456" s="51"/>
      <c r="CZ456" s="51"/>
      <c r="DA456" s="51"/>
      <c r="DB456" s="51"/>
      <c r="DC456" s="51"/>
      <c r="DD456" s="51"/>
      <c r="DE456" s="51"/>
      <c r="DF456" s="51"/>
      <c r="DG456" s="51"/>
      <c r="DH456" s="51"/>
      <c r="DI456" s="51"/>
      <c r="DJ456" s="51"/>
      <c r="DK456" s="51"/>
      <c r="DL456" s="51"/>
      <c r="DM456" s="51"/>
      <c r="DN456" s="51"/>
      <c r="DO456" s="51"/>
      <c r="DP456" s="51"/>
      <c r="DQ456" s="51"/>
      <c r="DR456" s="51"/>
      <c r="DS456" s="51"/>
      <c r="DT456" s="51"/>
      <c r="DU456" s="51"/>
      <c r="DV456" s="51"/>
      <c r="DW456" s="51"/>
      <c r="DX456" s="51"/>
      <c r="DY456" s="51"/>
      <c r="DZ456" s="51"/>
      <c r="EA456" s="51"/>
      <c r="EB456" s="51"/>
      <c r="EC456" s="51"/>
      <c r="ED456" s="51"/>
      <c r="EE456" s="51"/>
      <c r="EF456" s="51"/>
      <c r="EG456" s="51"/>
      <c r="EH456" s="51"/>
      <c r="EI456" s="51"/>
      <c r="EJ456" s="51"/>
      <c r="EK456" s="51"/>
      <c r="EL456" s="51"/>
      <c r="EM456" s="51"/>
      <c r="EN456" s="51"/>
      <c r="EO456" s="51"/>
      <c r="EP456" s="51"/>
      <c r="EQ456" s="51"/>
      <c r="ER456" s="51"/>
      <c r="ES456" s="51"/>
      <c r="ET456" s="51"/>
      <c r="EU456" s="51"/>
      <c r="EV456" s="51"/>
      <c r="EW456" s="51"/>
      <c r="EX456" s="51"/>
      <c r="EY456" s="51"/>
      <c r="EZ456" s="51"/>
      <c r="FA456" s="51"/>
      <c r="FB456" s="51"/>
      <c r="FC456" s="51"/>
      <c r="FD456" s="51"/>
      <c r="FE456" s="51"/>
      <c r="FF456" s="51"/>
      <c r="FG456" s="51"/>
      <c r="FH456" s="51"/>
      <c r="FI456" s="51"/>
      <c r="FJ456" s="51"/>
      <c r="FK456" s="51"/>
      <c r="FL456" s="51"/>
      <c r="FM456" s="51"/>
      <c r="FN456" s="51"/>
    </row>
    <row r="457" spans="1:170" s="205" customFormat="1" ht="25.5">
      <c r="A457" s="216">
        <v>177</v>
      </c>
      <c r="B457" s="117"/>
      <c r="C457" s="597"/>
      <c r="D457" s="118"/>
      <c r="E457" s="598" t="s">
        <v>573</v>
      </c>
      <c r="F457" s="599" t="s">
        <v>21</v>
      </c>
      <c r="G457" s="600">
        <v>6</v>
      </c>
      <c r="H457" s="601"/>
      <c r="I457" s="602"/>
      <c r="K457" s="254"/>
      <c r="L457" s="12"/>
      <c r="M457" s="204"/>
      <c r="N457" s="204"/>
      <c r="O457" s="204"/>
      <c r="P457" s="204"/>
      <c r="Q457" s="204"/>
      <c r="R457" s="204"/>
      <c r="S457" s="204"/>
      <c r="T457" s="204"/>
      <c r="U457" s="204"/>
      <c r="V457" s="204"/>
      <c r="W457" s="204"/>
      <c r="X457" s="204"/>
      <c r="Y457" s="204"/>
      <c r="Z457" s="204"/>
      <c r="AA457" s="204"/>
      <c r="AB457" s="204"/>
      <c r="AC457" s="204"/>
      <c r="AD457" s="204"/>
      <c r="AE457" s="204"/>
      <c r="AF457" s="204"/>
      <c r="AG457" s="204"/>
      <c r="AH457" s="204"/>
      <c r="AI457" s="204"/>
      <c r="AJ457" s="204"/>
      <c r="AK457" s="204"/>
      <c r="AL457" s="204"/>
      <c r="AM457" s="204"/>
      <c r="AN457" s="204"/>
      <c r="AO457" s="204"/>
      <c r="AP457" s="204"/>
      <c r="AQ457" s="204"/>
      <c r="AR457" s="204"/>
      <c r="AS457" s="204"/>
      <c r="AT457" s="204"/>
      <c r="AU457" s="204"/>
      <c r="AV457" s="204"/>
      <c r="AW457" s="204"/>
      <c r="AX457" s="204"/>
      <c r="AY457" s="204"/>
      <c r="AZ457" s="204"/>
      <c r="BA457" s="204"/>
      <c r="BB457" s="204"/>
      <c r="BC457" s="204"/>
      <c r="BD457" s="204"/>
      <c r="BE457" s="204"/>
      <c r="BF457" s="204"/>
      <c r="BG457" s="204"/>
      <c r="BH457" s="204"/>
      <c r="BI457" s="204"/>
      <c r="BJ457" s="204"/>
      <c r="BK457" s="204"/>
      <c r="BL457" s="204"/>
      <c r="BM457" s="204"/>
      <c r="BN457" s="204"/>
      <c r="BO457" s="204"/>
      <c r="BP457" s="204"/>
      <c r="BQ457" s="204"/>
      <c r="BR457" s="204"/>
      <c r="BS457" s="204"/>
      <c r="BT457" s="204"/>
      <c r="BU457" s="204"/>
      <c r="BV457" s="204"/>
      <c r="BW457" s="204"/>
      <c r="BX457" s="204"/>
      <c r="BY457" s="204"/>
      <c r="BZ457" s="204"/>
      <c r="CA457" s="204"/>
      <c r="CB457" s="204"/>
      <c r="CC457" s="204"/>
      <c r="CD457" s="204"/>
      <c r="CE457" s="204"/>
      <c r="CF457" s="204"/>
      <c r="CG457" s="204"/>
      <c r="CH457" s="204"/>
      <c r="CI457" s="204"/>
      <c r="CJ457" s="204"/>
      <c r="CK457" s="204"/>
      <c r="CL457" s="204"/>
      <c r="CM457" s="204"/>
      <c r="CN457" s="204"/>
      <c r="CO457" s="204"/>
      <c r="CP457" s="204"/>
      <c r="CQ457" s="204"/>
      <c r="CR457" s="204"/>
      <c r="CS457" s="204"/>
      <c r="CT457" s="204"/>
      <c r="CU457" s="204"/>
      <c r="CV457" s="204"/>
      <c r="CW457" s="204"/>
      <c r="CX457" s="204"/>
      <c r="CY457" s="204"/>
      <c r="CZ457" s="204"/>
      <c r="DA457" s="204"/>
      <c r="DB457" s="204"/>
      <c r="DC457" s="204"/>
      <c r="DD457" s="204"/>
      <c r="DE457" s="204"/>
      <c r="DF457" s="204"/>
      <c r="DG457" s="204"/>
      <c r="DH457" s="204"/>
      <c r="DI457" s="204"/>
      <c r="DJ457" s="204"/>
      <c r="DK457" s="204"/>
      <c r="DL457" s="204"/>
      <c r="DM457" s="204"/>
      <c r="DN457" s="204"/>
      <c r="DO457" s="204"/>
      <c r="DP457" s="204"/>
      <c r="DQ457" s="204"/>
      <c r="DR457" s="204"/>
      <c r="DS457" s="204"/>
      <c r="DT457" s="204"/>
      <c r="DU457" s="204"/>
      <c r="DV457" s="204"/>
      <c r="DW457" s="204"/>
      <c r="DX457" s="204"/>
      <c r="DY457" s="204"/>
      <c r="DZ457" s="204"/>
      <c r="EA457" s="204"/>
      <c r="EB457" s="204"/>
      <c r="EC457" s="204"/>
      <c r="ED457" s="204"/>
      <c r="EE457" s="204"/>
      <c r="EF457" s="204"/>
      <c r="EG457" s="204"/>
      <c r="EH457" s="204"/>
      <c r="EI457" s="204"/>
      <c r="EJ457" s="204"/>
      <c r="EK457" s="204"/>
      <c r="EL457" s="204"/>
      <c r="EM457" s="204"/>
      <c r="EN457" s="204"/>
      <c r="EO457" s="204"/>
      <c r="EP457" s="204"/>
      <c r="EQ457" s="204"/>
      <c r="ER457" s="204"/>
      <c r="ES457" s="204"/>
      <c r="ET457" s="204"/>
      <c r="EU457" s="204"/>
      <c r="EV457" s="204"/>
      <c r="EW457" s="204"/>
      <c r="EX457" s="204"/>
      <c r="EY457" s="204"/>
      <c r="EZ457" s="204"/>
      <c r="FA457" s="204"/>
      <c r="FB457" s="204"/>
      <c r="FC457" s="204"/>
      <c r="FD457" s="204"/>
      <c r="FE457" s="204"/>
      <c r="FF457" s="204"/>
      <c r="FG457" s="204"/>
      <c r="FH457" s="204"/>
      <c r="FI457" s="204"/>
      <c r="FJ457" s="204"/>
      <c r="FK457" s="204"/>
      <c r="FL457" s="204"/>
      <c r="FM457" s="204"/>
      <c r="FN457" s="204"/>
    </row>
    <row r="458" spans="1:170" s="205" customFormat="1">
      <c r="A458" s="216"/>
      <c r="B458" s="117"/>
      <c r="C458" s="603" t="s">
        <v>564</v>
      </c>
      <c r="D458" s="118"/>
      <c r="E458" s="603" t="s">
        <v>604</v>
      </c>
      <c r="F458" s="599"/>
      <c r="G458" s="604"/>
      <c r="H458" s="601"/>
      <c r="I458" s="602"/>
      <c r="K458" s="254"/>
      <c r="L458" s="12"/>
      <c r="M458" s="204"/>
      <c r="N458" s="204"/>
      <c r="O458" s="204"/>
      <c r="P458" s="204"/>
      <c r="Q458" s="204"/>
      <c r="R458" s="204"/>
      <c r="S458" s="204"/>
      <c r="T458" s="204"/>
      <c r="U458" s="204"/>
      <c r="V458" s="204"/>
      <c r="W458" s="204"/>
      <c r="X458" s="204"/>
      <c r="Y458" s="204"/>
      <c r="Z458" s="204"/>
      <c r="AA458" s="204"/>
      <c r="AB458" s="204"/>
      <c r="AC458" s="204"/>
      <c r="AD458" s="204"/>
      <c r="AE458" s="204"/>
      <c r="AF458" s="204"/>
      <c r="AG458" s="204"/>
      <c r="AH458" s="204"/>
      <c r="AI458" s="204"/>
      <c r="AJ458" s="204"/>
      <c r="AK458" s="204"/>
      <c r="AL458" s="204"/>
      <c r="AM458" s="204"/>
      <c r="AN458" s="204"/>
      <c r="AO458" s="204"/>
      <c r="AP458" s="204"/>
      <c r="AQ458" s="204"/>
      <c r="AR458" s="204"/>
      <c r="AS458" s="204"/>
      <c r="AT458" s="204"/>
      <c r="AU458" s="204"/>
      <c r="AV458" s="204"/>
      <c r="AW458" s="204"/>
      <c r="AX458" s="204"/>
      <c r="AY458" s="204"/>
      <c r="AZ458" s="204"/>
      <c r="BA458" s="204"/>
      <c r="BB458" s="204"/>
      <c r="BC458" s="204"/>
      <c r="BD458" s="204"/>
      <c r="BE458" s="204"/>
      <c r="BF458" s="204"/>
      <c r="BG458" s="204"/>
      <c r="BH458" s="204"/>
      <c r="BI458" s="204"/>
      <c r="BJ458" s="204"/>
      <c r="BK458" s="204"/>
      <c r="BL458" s="204"/>
      <c r="BM458" s="204"/>
      <c r="BN458" s="204"/>
      <c r="BO458" s="204"/>
      <c r="BP458" s="204"/>
      <c r="BQ458" s="204"/>
      <c r="BR458" s="204"/>
      <c r="BS458" s="204"/>
      <c r="BT458" s="204"/>
      <c r="BU458" s="204"/>
      <c r="BV458" s="204"/>
      <c r="BW458" s="204"/>
      <c r="BX458" s="204"/>
      <c r="BY458" s="204"/>
      <c r="BZ458" s="204"/>
      <c r="CA458" s="204"/>
      <c r="CB458" s="204"/>
      <c r="CC458" s="204"/>
      <c r="CD458" s="204"/>
      <c r="CE458" s="204"/>
      <c r="CF458" s="204"/>
      <c r="CG458" s="204"/>
      <c r="CH458" s="204"/>
      <c r="CI458" s="204"/>
      <c r="CJ458" s="204"/>
      <c r="CK458" s="204"/>
      <c r="CL458" s="204"/>
      <c r="CM458" s="204"/>
      <c r="CN458" s="204"/>
      <c r="CO458" s="204"/>
      <c r="CP458" s="204"/>
      <c r="CQ458" s="204"/>
      <c r="CR458" s="204"/>
      <c r="CS458" s="204"/>
      <c r="CT458" s="204"/>
      <c r="CU458" s="204"/>
      <c r="CV458" s="204"/>
      <c r="CW458" s="204"/>
      <c r="CX458" s="204"/>
      <c r="CY458" s="204"/>
      <c r="CZ458" s="204"/>
      <c r="DA458" s="204"/>
      <c r="DB458" s="204"/>
      <c r="DC458" s="204"/>
      <c r="DD458" s="204"/>
      <c r="DE458" s="204"/>
      <c r="DF458" s="204"/>
      <c r="DG458" s="204"/>
      <c r="DH458" s="204"/>
      <c r="DI458" s="204"/>
      <c r="DJ458" s="204"/>
      <c r="DK458" s="204"/>
      <c r="DL458" s="204"/>
      <c r="DM458" s="204"/>
      <c r="DN458" s="204"/>
      <c r="DO458" s="204"/>
      <c r="DP458" s="204"/>
      <c r="DQ458" s="204"/>
      <c r="DR458" s="204"/>
      <c r="DS458" s="204"/>
      <c r="DT458" s="204"/>
      <c r="DU458" s="204"/>
      <c r="DV458" s="204"/>
      <c r="DW458" s="204"/>
      <c r="DX458" s="204"/>
      <c r="DY458" s="204"/>
      <c r="DZ458" s="204"/>
      <c r="EA458" s="204"/>
      <c r="EB458" s="204"/>
      <c r="EC458" s="204"/>
      <c r="ED458" s="204"/>
      <c r="EE458" s="204"/>
      <c r="EF458" s="204"/>
      <c r="EG458" s="204"/>
      <c r="EH458" s="204"/>
      <c r="EI458" s="204"/>
      <c r="EJ458" s="204"/>
      <c r="EK458" s="204"/>
      <c r="EL458" s="204"/>
      <c r="EM458" s="204"/>
      <c r="EN458" s="204"/>
      <c r="EO458" s="204"/>
      <c r="EP458" s="204"/>
      <c r="EQ458" s="204"/>
      <c r="ER458" s="204"/>
      <c r="ES458" s="204"/>
      <c r="ET458" s="204"/>
      <c r="EU458" s="204"/>
      <c r="EV458" s="204"/>
      <c r="EW458" s="204"/>
      <c r="EX458" s="204"/>
      <c r="EY458" s="204"/>
      <c r="EZ458" s="204"/>
      <c r="FA458" s="204"/>
      <c r="FB458" s="204"/>
      <c r="FC458" s="204"/>
      <c r="FD458" s="204"/>
      <c r="FE458" s="204"/>
      <c r="FF458" s="204"/>
      <c r="FG458" s="204"/>
      <c r="FH458" s="204"/>
      <c r="FI458" s="204"/>
      <c r="FJ458" s="204"/>
      <c r="FK458" s="204"/>
      <c r="FL458" s="204"/>
      <c r="FM458" s="204"/>
      <c r="FN458" s="204"/>
    </row>
    <row r="459" spans="1:170" s="75" customFormat="1" ht="13.5" thickBot="1">
      <c r="A459" s="214"/>
      <c r="B459" s="605"/>
      <c r="C459" s="605"/>
      <c r="D459" s="605"/>
      <c r="E459" s="606" t="s">
        <v>215</v>
      </c>
      <c r="F459" s="605" t="s">
        <v>13</v>
      </c>
      <c r="G459" s="605" t="s">
        <v>13</v>
      </c>
      <c r="H459" s="607" t="s">
        <v>13</v>
      </c>
      <c r="I459" s="608">
        <f>SUM(I452:I457)</f>
        <v>0</v>
      </c>
      <c r="K459" s="254"/>
      <c r="L459" s="12"/>
      <c r="M459" s="51"/>
      <c r="N459" s="51"/>
      <c r="O459" s="51"/>
      <c r="P459" s="51"/>
      <c r="Q459" s="51"/>
      <c r="R459" s="51"/>
      <c r="S459" s="51"/>
      <c r="T459" s="51"/>
      <c r="U459" s="51"/>
      <c r="V459" s="51"/>
      <c r="W459" s="51"/>
      <c r="X459" s="51"/>
      <c r="Y459" s="51"/>
      <c r="Z459" s="51"/>
      <c r="AA459" s="51"/>
      <c r="AB459" s="51"/>
      <c r="AC459" s="51"/>
      <c r="AD459" s="51"/>
      <c r="AE459" s="51"/>
      <c r="AF459" s="51"/>
      <c r="AG459" s="51"/>
      <c r="AH459" s="51"/>
      <c r="AI459" s="51"/>
      <c r="AJ459" s="51"/>
      <c r="AK459" s="51"/>
      <c r="AL459" s="51"/>
      <c r="AM459" s="51"/>
      <c r="AN459" s="51"/>
      <c r="AO459" s="51"/>
      <c r="AP459" s="51"/>
      <c r="AQ459" s="51"/>
      <c r="AR459" s="51"/>
      <c r="AS459" s="51"/>
      <c r="AT459" s="51"/>
      <c r="AU459" s="51"/>
      <c r="AV459" s="51"/>
      <c r="AW459" s="51"/>
      <c r="AX459" s="51"/>
      <c r="AY459" s="51"/>
      <c r="AZ459" s="51"/>
      <c r="BA459" s="51"/>
      <c r="BB459" s="51"/>
      <c r="BC459" s="51"/>
      <c r="BD459" s="51"/>
      <c r="BE459" s="51"/>
      <c r="BF459" s="51"/>
      <c r="BG459" s="51"/>
      <c r="BH459" s="51"/>
      <c r="BI459" s="51"/>
      <c r="BJ459" s="51"/>
      <c r="BK459" s="51"/>
      <c r="BL459" s="51"/>
      <c r="BM459" s="51"/>
      <c r="BN459" s="51"/>
      <c r="BO459" s="51"/>
      <c r="BP459" s="51"/>
      <c r="BQ459" s="51"/>
      <c r="BR459" s="51"/>
      <c r="BS459" s="51"/>
      <c r="BT459" s="51"/>
      <c r="BU459" s="51"/>
      <c r="BV459" s="51"/>
      <c r="BW459" s="51"/>
      <c r="BX459" s="51"/>
      <c r="BY459" s="51"/>
      <c r="BZ459" s="51"/>
      <c r="CA459" s="51"/>
      <c r="CB459" s="51"/>
      <c r="CC459" s="51"/>
      <c r="CD459" s="51"/>
      <c r="CE459" s="51"/>
      <c r="CF459" s="51"/>
      <c r="CG459" s="51"/>
      <c r="CH459" s="51"/>
      <c r="CI459" s="51"/>
      <c r="CJ459" s="51"/>
      <c r="CK459" s="51"/>
      <c r="CL459" s="51"/>
      <c r="CM459" s="51"/>
      <c r="CN459" s="51"/>
      <c r="CO459" s="51"/>
      <c r="CP459" s="51"/>
      <c r="CQ459" s="51"/>
      <c r="CR459" s="51"/>
      <c r="CS459" s="51"/>
      <c r="CT459" s="51"/>
      <c r="CU459" s="51"/>
      <c r="CV459" s="51"/>
      <c r="CW459" s="51"/>
      <c r="CX459" s="51"/>
      <c r="CY459" s="51"/>
      <c r="CZ459" s="51"/>
      <c r="DA459" s="51"/>
      <c r="DB459" s="51"/>
      <c r="DC459" s="51"/>
      <c r="DD459" s="51"/>
      <c r="DE459" s="51"/>
      <c r="DF459" s="51"/>
      <c r="DG459" s="51"/>
      <c r="DH459" s="51"/>
      <c r="DI459" s="51"/>
      <c r="DJ459" s="51"/>
      <c r="DK459" s="51"/>
      <c r="DL459" s="51"/>
      <c r="DM459" s="51"/>
      <c r="DN459" s="51"/>
      <c r="DO459" s="51"/>
      <c r="DP459" s="51"/>
      <c r="DQ459" s="51"/>
      <c r="DR459" s="51"/>
      <c r="DS459" s="51"/>
      <c r="DT459" s="51"/>
      <c r="DU459" s="51"/>
      <c r="DV459" s="51"/>
      <c r="DW459" s="51"/>
      <c r="DX459" s="51"/>
      <c r="DY459" s="51"/>
      <c r="DZ459" s="51"/>
      <c r="EA459" s="51"/>
      <c r="EB459" s="51"/>
      <c r="EC459" s="51"/>
      <c r="ED459" s="51"/>
      <c r="EE459" s="51"/>
      <c r="EF459" s="51"/>
      <c r="EG459" s="51"/>
      <c r="EH459" s="51"/>
      <c r="EI459" s="51"/>
      <c r="EJ459" s="51"/>
      <c r="EK459" s="51"/>
      <c r="EL459" s="51"/>
      <c r="EM459" s="51"/>
      <c r="EN459" s="51"/>
      <c r="EO459" s="51"/>
      <c r="EP459" s="51"/>
      <c r="EQ459" s="51"/>
      <c r="ER459" s="51"/>
      <c r="ES459" s="51"/>
      <c r="ET459" s="51"/>
      <c r="EU459" s="51"/>
      <c r="EV459" s="51"/>
      <c r="EW459" s="51"/>
      <c r="EX459" s="51"/>
      <c r="EY459" s="51"/>
      <c r="EZ459" s="51"/>
      <c r="FA459" s="51"/>
      <c r="FB459" s="51"/>
      <c r="FC459" s="51"/>
      <c r="FD459" s="51"/>
      <c r="FE459" s="51"/>
      <c r="FF459" s="51"/>
      <c r="FG459" s="51"/>
      <c r="FH459" s="51"/>
      <c r="FI459" s="51"/>
      <c r="FJ459" s="51"/>
      <c r="FK459" s="51"/>
      <c r="FL459" s="51"/>
      <c r="FM459" s="51"/>
      <c r="FN459" s="51"/>
    </row>
    <row r="460" spans="1:170" s="75" customFormat="1" ht="13.5" thickTop="1">
      <c r="A460" s="217"/>
      <c r="B460" s="609"/>
      <c r="C460" s="610"/>
      <c r="D460" s="611" t="s">
        <v>96</v>
      </c>
      <c r="E460" s="612" t="s">
        <v>92</v>
      </c>
      <c r="F460" s="609" t="s">
        <v>13</v>
      </c>
      <c r="G460" s="613" t="s">
        <v>13</v>
      </c>
      <c r="H460" s="614" t="s">
        <v>13</v>
      </c>
      <c r="I460" s="615" t="s">
        <v>13</v>
      </c>
      <c r="K460" s="254"/>
      <c r="L460" s="12"/>
      <c r="M460" s="51"/>
      <c r="N460" s="51"/>
      <c r="O460" s="51"/>
      <c r="P460" s="51"/>
      <c r="Q460" s="51"/>
      <c r="R460" s="51"/>
      <c r="S460" s="51"/>
      <c r="T460" s="51"/>
      <c r="U460" s="51"/>
      <c r="V460" s="51"/>
      <c r="W460" s="51"/>
      <c r="X460" s="51"/>
      <c r="Y460" s="51"/>
      <c r="Z460" s="51"/>
      <c r="AA460" s="51"/>
      <c r="AB460" s="51"/>
      <c r="AC460" s="51"/>
      <c r="AD460" s="51"/>
      <c r="AE460" s="51"/>
      <c r="AF460" s="51"/>
      <c r="AG460" s="51"/>
      <c r="AH460" s="51"/>
      <c r="AI460" s="51"/>
      <c r="AJ460" s="51"/>
      <c r="AK460" s="51"/>
      <c r="AL460" s="51"/>
      <c r="AM460" s="51"/>
      <c r="AN460" s="51"/>
      <c r="AO460" s="51"/>
      <c r="AP460" s="51"/>
      <c r="AQ460" s="51"/>
      <c r="AR460" s="51"/>
      <c r="AS460" s="51"/>
      <c r="AT460" s="51"/>
      <c r="AU460" s="51"/>
      <c r="AV460" s="51"/>
      <c r="AW460" s="51"/>
      <c r="AX460" s="51"/>
      <c r="AY460" s="51"/>
      <c r="AZ460" s="51"/>
      <c r="BA460" s="51"/>
      <c r="BB460" s="51"/>
      <c r="BC460" s="51"/>
      <c r="BD460" s="51"/>
      <c r="BE460" s="51"/>
      <c r="BF460" s="51"/>
      <c r="BG460" s="51"/>
      <c r="BH460" s="51"/>
      <c r="BI460" s="51"/>
      <c r="BJ460" s="51"/>
      <c r="BK460" s="51"/>
      <c r="BL460" s="51"/>
      <c r="BM460" s="51"/>
      <c r="BN460" s="51"/>
      <c r="BO460" s="51"/>
      <c r="BP460" s="51"/>
      <c r="BQ460" s="51"/>
      <c r="BR460" s="51"/>
      <c r="BS460" s="51"/>
      <c r="BT460" s="51"/>
      <c r="BU460" s="51"/>
      <c r="BV460" s="51"/>
      <c r="BW460" s="51"/>
      <c r="BX460" s="51"/>
      <c r="BY460" s="51"/>
      <c r="BZ460" s="51"/>
      <c r="CA460" s="51"/>
      <c r="CB460" s="51"/>
      <c r="CC460" s="51"/>
      <c r="CD460" s="51"/>
      <c r="CE460" s="51"/>
      <c r="CF460" s="51"/>
      <c r="CG460" s="51"/>
      <c r="CH460" s="51"/>
      <c r="CI460" s="51"/>
      <c r="CJ460" s="51"/>
      <c r="CK460" s="51"/>
      <c r="CL460" s="51"/>
      <c r="CM460" s="51"/>
      <c r="CN460" s="51"/>
      <c r="CO460" s="51"/>
      <c r="CP460" s="51"/>
      <c r="CQ460" s="51"/>
      <c r="CR460" s="51"/>
      <c r="CS460" s="51"/>
      <c r="CT460" s="51"/>
      <c r="CU460" s="51"/>
      <c r="CV460" s="51"/>
      <c r="CW460" s="51"/>
      <c r="CX460" s="51"/>
      <c r="CY460" s="51"/>
      <c r="CZ460" s="51"/>
      <c r="DA460" s="51"/>
      <c r="DB460" s="51"/>
      <c r="DC460" s="51"/>
      <c r="DD460" s="51"/>
      <c r="DE460" s="51"/>
      <c r="DF460" s="51"/>
      <c r="DG460" s="51"/>
      <c r="DH460" s="51"/>
      <c r="DI460" s="51"/>
      <c r="DJ460" s="51"/>
      <c r="DK460" s="51"/>
      <c r="DL460" s="51"/>
      <c r="DM460" s="51"/>
      <c r="DN460" s="51"/>
      <c r="DO460" s="51"/>
      <c r="DP460" s="51"/>
      <c r="DQ460" s="51"/>
      <c r="DR460" s="51"/>
      <c r="DS460" s="51"/>
      <c r="DT460" s="51"/>
      <c r="DU460" s="51"/>
      <c r="DV460" s="51"/>
      <c r="DW460" s="51"/>
      <c r="DX460" s="51"/>
      <c r="DY460" s="51"/>
      <c r="DZ460" s="51"/>
      <c r="EA460" s="51"/>
      <c r="EB460" s="51"/>
      <c r="EC460" s="51"/>
      <c r="ED460" s="51"/>
      <c r="EE460" s="51"/>
      <c r="EF460" s="51"/>
      <c r="EG460" s="51"/>
      <c r="EH460" s="51"/>
      <c r="EI460" s="51"/>
      <c r="EJ460" s="51"/>
      <c r="EK460" s="51"/>
      <c r="EL460" s="51"/>
      <c r="EM460" s="51"/>
      <c r="EN460" s="51"/>
      <c r="EO460" s="51"/>
      <c r="EP460" s="51"/>
      <c r="EQ460" s="51"/>
      <c r="ER460" s="51"/>
      <c r="ES460" s="51"/>
      <c r="ET460" s="51"/>
      <c r="EU460" s="51"/>
      <c r="EV460" s="51"/>
      <c r="EW460" s="51"/>
      <c r="EX460" s="51"/>
      <c r="EY460" s="51"/>
      <c r="EZ460" s="51"/>
      <c r="FA460" s="51"/>
      <c r="FB460" s="51"/>
      <c r="FC460" s="51"/>
      <c r="FD460" s="51"/>
      <c r="FE460" s="51"/>
      <c r="FF460" s="51"/>
      <c r="FG460" s="51"/>
      <c r="FH460" s="51"/>
      <c r="FI460" s="51"/>
      <c r="FJ460" s="51"/>
      <c r="FK460" s="51"/>
      <c r="FL460" s="51"/>
      <c r="FM460" s="51"/>
      <c r="FN460" s="51"/>
    </row>
    <row r="461" spans="1:170" s="75" customFormat="1" ht="25.5">
      <c r="A461" s="216">
        <v>178</v>
      </c>
      <c r="B461" s="117"/>
      <c r="C461" s="597"/>
      <c r="D461" s="118"/>
      <c r="E461" s="598" t="s">
        <v>892</v>
      </c>
      <c r="F461" s="599" t="s">
        <v>22</v>
      </c>
      <c r="G461" s="600">
        <v>673</v>
      </c>
      <c r="H461" s="616"/>
      <c r="I461" s="602"/>
      <c r="K461" s="254"/>
      <c r="L461" s="12"/>
      <c r="M461" s="51"/>
      <c r="N461" s="51"/>
      <c r="O461" s="51"/>
      <c r="P461" s="51"/>
      <c r="Q461" s="51"/>
      <c r="R461" s="51"/>
      <c r="S461" s="51"/>
      <c r="T461" s="51"/>
      <c r="U461" s="51"/>
      <c r="V461" s="51"/>
      <c r="W461" s="51"/>
      <c r="X461" s="51"/>
      <c r="Y461" s="51"/>
      <c r="Z461" s="51"/>
      <c r="AA461" s="51"/>
      <c r="AB461" s="51"/>
      <c r="AC461" s="51"/>
      <c r="AD461" s="51"/>
      <c r="AE461" s="51"/>
      <c r="AF461" s="51"/>
      <c r="AG461" s="51"/>
      <c r="AH461" s="51"/>
      <c r="AI461" s="51"/>
      <c r="AJ461" s="51"/>
      <c r="AK461" s="51"/>
      <c r="AL461" s="51"/>
      <c r="AM461" s="51"/>
      <c r="AN461" s="51"/>
      <c r="AO461" s="51"/>
      <c r="AP461" s="51"/>
      <c r="AQ461" s="51"/>
      <c r="AR461" s="51"/>
      <c r="AS461" s="51"/>
      <c r="AT461" s="51"/>
      <c r="AU461" s="51"/>
      <c r="AV461" s="51"/>
      <c r="AW461" s="51"/>
      <c r="AX461" s="51"/>
      <c r="AY461" s="51"/>
      <c r="AZ461" s="51"/>
      <c r="BA461" s="51"/>
      <c r="BB461" s="51"/>
      <c r="BC461" s="51"/>
      <c r="BD461" s="51"/>
      <c r="BE461" s="51"/>
      <c r="BF461" s="51"/>
      <c r="BG461" s="51"/>
      <c r="BH461" s="51"/>
      <c r="BI461" s="51"/>
      <c r="BJ461" s="51"/>
      <c r="BK461" s="51"/>
      <c r="BL461" s="51"/>
      <c r="BM461" s="51"/>
      <c r="BN461" s="51"/>
      <c r="BO461" s="51"/>
      <c r="BP461" s="51"/>
      <c r="BQ461" s="51"/>
      <c r="BR461" s="51"/>
      <c r="BS461" s="51"/>
      <c r="BT461" s="51"/>
      <c r="BU461" s="51"/>
      <c r="BV461" s="51"/>
      <c r="BW461" s="51"/>
      <c r="BX461" s="51"/>
      <c r="BY461" s="51"/>
      <c r="BZ461" s="51"/>
      <c r="CA461" s="51"/>
      <c r="CB461" s="51"/>
      <c r="CC461" s="51"/>
      <c r="CD461" s="51"/>
      <c r="CE461" s="51"/>
      <c r="CF461" s="51"/>
      <c r="CG461" s="51"/>
      <c r="CH461" s="51"/>
      <c r="CI461" s="51"/>
      <c r="CJ461" s="51"/>
      <c r="CK461" s="51"/>
      <c r="CL461" s="51"/>
      <c r="CM461" s="51"/>
      <c r="CN461" s="51"/>
      <c r="CO461" s="51"/>
      <c r="CP461" s="51"/>
      <c r="CQ461" s="51"/>
      <c r="CR461" s="51"/>
      <c r="CS461" s="51"/>
      <c r="CT461" s="51"/>
      <c r="CU461" s="51"/>
      <c r="CV461" s="51"/>
      <c r="CW461" s="51"/>
      <c r="CX461" s="51"/>
      <c r="CY461" s="51"/>
      <c r="CZ461" s="51"/>
      <c r="DA461" s="51"/>
      <c r="DB461" s="51"/>
      <c r="DC461" s="51"/>
      <c r="DD461" s="51"/>
      <c r="DE461" s="51"/>
      <c r="DF461" s="51"/>
      <c r="DG461" s="51"/>
      <c r="DH461" s="51"/>
      <c r="DI461" s="51"/>
      <c r="DJ461" s="51"/>
      <c r="DK461" s="51"/>
      <c r="DL461" s="51"/>
      <c r="DM461" s="51"/>
      <c r="DN461" s="51"/>
      <c r="DO461" s="51"/>
      <c r="DP461" s="51"/>
      <c r="DQ461" s="51"/>
      <c r="DR461" s="51"/>
      <c r="DS461" s="51"/>
      <c r="DT461" s="51"/>
      <c r="DU461" s="51"/>
      <c r="DV461" s="51"/>
      <c r="DW461" s="51"/>
      <c r="DX461" s="51"/>
      <c r="DY461" s="51"/>
      <c r="DZ461" s="51"/>
      <c r="EA461" s="51"/>
      <c r="EB461" s="51"/>
      <c r="EC461" s="51"/>
      <c r="ED461" s="51"/>
      <c r="EE461" s="51"/>
      <c r="EF461" s="51"/>
      <c r="EG461" s="51"/>
      <c r="EH461" s="51"/>
      <c r="EI461" s="51"/>
      <c r="EJ461" s="51"/>
      <c r="EK461" s="51"/>
      <c r="EL461" s="51"/>
      <c r="EM461" s="51"/>
      <c r="EN461" s="51"/>
      <c r="EO461" s="51"/>
      <c r="EP461" s="51"/>
      <c r="EQ461" s="51"/>
      <c r="ER461" s="51"/>
      <c r="ES461" s="51"/>
      <c r="ET461" s="51"/>
      <c r="EU461" s="51"/>
      <c r="EV461" s="51"/>
      <c r="EW461" s="51"/>
      <c r="EX461" s="51"/>
      <c r="EY461" s="51"/>
      <c r="EZ461" s="51"/>
      <c r="FA461" s="51"/>
      <c r="FB461" s="51"/>
      <c r="FC461" s="51"/>
      <c r="FD461" s="51"/>
      <c r="FE461" s="51"/>
      <c r="FF461" s="51"/>
      <c r="FG461" s="51"/>
      <c r="FH461" s="51"/>
      <c r="FI461" s="51"/>
      <c r="FJ461" s="51"/>
      <c r="FK461" s="51"/>
      <c r="FL461" s="51"/>
      <c r="FM461" s="51"/>
      <c r="FN461" s="51"/>
    </row>
    <row r="462" spans="1:170" s="75" customFormat="1">
      <c r="A462" s="180"/>
      <c r="B462" s="117"/>
      <c r="C462" s="603" t="s">
        <v>202</v>
      </c>
      <c r="D462" s="118"/>
      <c r="E462" s="604">
        <v>673</v>
      </c>
      <c r="F462" s="599"/>
      <c r="G462" s="604"/>
      <c r="H462" s="601"/>
      <c r="I462" s="602"/>
      <c r="K462" s="254"/>
      <c r="L462" s="12"/>
      <c r="M462" s="51"/>
      <c r="N462" s="51"/>
      <c r="O462" s="51"/>
      <c r="P462" s="51"/>
      <c r="Q462" s="51"/>
      <c r="R462" s="51"/>
      <c r="S462" s="51"/>
      <c r="T462" s="51"/>
      <c r="U462" s="51"/>
      <c r="V462" s="51"/>
      <c r="W462" s="51"/>
      <c r="X462" s="51"/>
      <c r="Y462" s="51"/>
      <c r="Z462" s="51"/>
      <c r="AA462" s="51"/>
      <c r="AB462" s="51"/>
      <c r="AC462" s="51"/>
      <c r="AD462" s="51"/>
      <c r="AE462" s="51"/>
      <c r="AF462" s="51"/>
      <c r="AG462" s="51"/>
      <c r="AH462" s="51"/>
      <c r="AI462" s="51"/>
      <c r="AJ462" s="51"/>
      <c r="AK462" s="51"/>
      <c r="AL462" s="51"/>
      <c r="AM462" s="51"/>
      <c r="AN462" s="51"/>
      <c r="AO462" s="51"/>
      <c r="AP462" s="51"/>
      <c r="AQ462" s="51"/>
      <c r="AR462" s="51"/>
      <c r="AS462" s="51"/>
      <c r="AT462" s="51"/>
      <c r="AU462" s="51"/>
      <c r="AV462" s="51"/>
      <c r="AW462" s="51"/>
      <c r="AX462" s="51"/>
      <c r="AY462" s="51"/>
      <c r="AZ462" s="51"/>
      <c r="BA462" s="51"/>
      <c r="BB462" s="51"/>
      <c r="BC462" s="51"/>
      <c r="BD462" s="51"/>
      <c r="BE462" s="51"/>
      <c r="BF462" s="51"/>
      <c r="BG462" s="51"/>
      <c r="BH462" s="51"/>
      <c r="BI462" s="51"/>
      <c r="BJ462" s="51"/>
      <c r="BK462" s="51"/>
      <c r="BL462" s="51"/>
      <c r="BM462" s="51"/>
      <c r="BN462" s="51"/>
      <c r="BO462" s="51"/>
      <c r="BP462" s="51"/>
      <c r="BQ462" s="51"/>
      <c r="BR462" s="51"/>
      <c r="BS462" s="51"/>
      <c r="BT462" s="51"/>
      <c r="BU462" s="51"/>
      <c r="BV462" s="51"/>
      <c r="BW462" s="51"/>
      <c r="BX462" s="51"/>
      <c r="BY462" s="51"/>
      <c r="BZ462" s="51"/>
      <c r="CA462" s="51"/>
      <c r="CB462" s="51"/>
      <c r="CC462" s="51"/>
      <c r="CD462" s="51"/>
      <c r="CE462" s="51"/>
      <c r="CF462" s="51"/>
      <c r="CG462" s="51"/>
      <c r="CH462" s="51"/>
      <c r="CI462" s="51"/>
      <c r="CJ462" s="51"/>
      <c r="CK462" s="51"/>
      <c r="CL462" s="51"/>
      <c r="CM462" s="51"/>
      <c r="CN462" s="51"/>
      <c r="CO462" s="51"/>
      <c r="CP462" s="51"/>
      <c r="CQ462" s="51"/>
      <c r="CR462" s="51"/>
      <c r="CS462" s="51"/>
      <c r="CT462" s="51"/>
      <c r="CU462" s="51"/>
      <c r="CV462" s="51"/>
      <c r="CW462" s="51"/>
      <c r="CX462" s="51"/>
      <c r="CY462" s="51"/>
      <c r="CZ462" s="51"/>
      <c r="DA462" s="51"/>
      <c r="DB462" s="51"/>
      <c r="DC462" s="51"/>
      <c r="DD462" s="51"/>
      <c r="DE462" s="51"/>
      <c r="DF462" s="51"/>
      <c r="DG462" s="51"/>
      <c r="DH462" s="51"/>
      <c r="DI462" s="51"/>
      <c r="DJ462" s="51"/>
      <c r="DK462" s="51"/>
      <c r="DL462" s="51"/>
      <c r="DM462" s="51"/>
      <c r="DN462" s="51"/>
      <c r="DO462" s="51"/>
      <c r="DP462" s="51"/>
      <c r="DQ462" s="51"/>
      <c r="DR462" s="51"/>
      <c r="DS462" s="51"/>
      <c r="DT462" s="51"/>
      <c r="DU462" s="51"/>
      <c r="DV462" s="51"/>
      <c r="DW462" s="51"/>
      <c r="DX462" s="51"/>
      <c r="DY462" s="51"/>
      <c r="DZ462" s="51"/>
      <c r="EA462" s="51"/>
      <c r="EB462" s="51"/>
      <c r="EC462" s="51"/>
      <c r="ED462" s="51"/>
      <c r="EE462" s="51"/>
      <c r="EF462" s="51"/>
      <c r="EG462" s="51"/>
      <c r="EH462" s="51"/>
      <c r="EI462" s="51"/>
      <c r="EJ462" s="51"/>
      <c r="EK462" s="51"/>
      <c r="EL462" s="51"/>
      <c r="EM462" s="51"/>
      <c r="EN462" s="51"/>
      <c r="EO462" s="51"/>
      <c r="EP462" s="51"/>
      <c r="EQ462" s="51"/>
      <c r="ER462" s="51"/>
      <c r="ES462" s="51"/>
      <c r="ET462" s="51"/>
      <c r="EU462" s="51"/>
      <c r="EV462" s="51"/>
      <c r="EW462" s="51"/>
      <c r="EX462" s="51"/>
      <c r="EY462" s="51"/>
      <c r="EZ462" s="51"/>
      <c r="FA462" s="51"/>
      <c r="FB462" s="51"/>
      <c r="FC462" s="51"/>
      <c r="FD462" s="51"/>
      <c r="FE462" s="51"/>
      <c r="FF462" s="51"/>
      <c r="FG462" s="51"/>
      <c r="FH462" s="51"/>
      <c r="FI462" s="51"/>
      <c r="FJ462" s="51"/>
      <c r="FK462" s="51"/>
      <c r="FL462" s="51"/>
      <c r="FM462" s="51"/>
      <c r="FN462" s="51"/>
    </row>
    <row r="463" spans="1:170" s="75" customFormat="1" ht="13.5" thickBot="1">
      <c r="A463" s="214"/>
      <c r="B463" s="605"/>
      <c r="C463" s="605"/>
      <c r="D463" s="605"/>
      <c r="E463" s="606" t="s">
        <v>93</v>
      </c>
      <c r="F463" s="605" t="s">
        <v>13</v>
      </c>
      <c r="G463" s="605" t="s">
        <v>13</v>
      </c>
      <c r="H463" s="607" t="s">
        <v>13</v>
      </c>
      <c r="I463" s="608">
        <f>SUM(I461:I462)</f>
        <v>0</v>
      </c>
      <c r="K463" s="254"/>
      <c r="L463" s="12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  <c r="X463" s="51"/>
      <c r="Y463" s="51"/>
      <c r="Z463" s="51"/>
      <c r="AA463" s="51"/>
      <c r="AB463" s="51"/>
      <c r="AC463" s="51"/>
      <c r="AD463" s="51"/>
      <c r="AE463" s="51"/>
      <c r="AF463" s="51"/>
      <c r="AG463" s="51"/>
      <c r="AH463" s="51"/>
      <c r="AI463" s="51"/>
      <c r="AJ463" s="51"/>
      <c r="AK463" s="51"/>
      <c r="AL463" s="51"/>
      <c r="AM463" s="51"/>
      <c r="AN463" s="51"/>
      <c r="AO463" s="51"/>
      <c r="AP463" s="51"/>
      <c r="AQ463" s="51"/>
      <c r="AR463" s="51"/>
      <c r="AS463" s="51"/>
      <c r="AT463" s="51"/>
      <c r="AU463" s="51"/>
      <c r="AV463" s="51"/>
      <c r="AW463" s="51"/>
      <c r="AX463" s="51"/>
      <c r="AY463" s="51"/>
      <c r="AZ463" s="51"/>
      <c r="BA463" s="51"/>
      <c r="BB463" s="51"/>
      <c r="BC463" s="51"/>
      <c r="BD463" s="51"/>
      <c r="BE463" s="51"/>
      <c r="BF463" s="51"/>
      <c r="BG463" s="51"/>
      <c r="BH463" s="51"/>
      <c r="BI463" s="51"/>
      <c r="BJ463" s="51"/>
      <c r="BK463" s="51"/>
      <c r="BL463" s="51"/>
      <c r="BM463" s="51"/>
      <c r="BN463" s="51"/>
      <c r="BO463" s="51"/>
      <c r="BP463" s="51"/>
      <c r="BQ463" s="51"/>
      <c r="BR463" s="51"/>
      <c r="BS463" s="51"/>
      <c r="BT463" s="51"/>
      <c r="BU463" s="51"/>
      <c r="BV463" s="51"/>
      <c r="BW463" s="51"/>
      <c r="BX463" s="51"/>
      <c r="BY463" s="51"/>
      <c r="BZ463" s="51"/>
      <c r="CA463" s="51"/>
      <c r="CB463" s="51"/>
      <c r="CC463" s="51"/>
      <c r="CD463" s="51"/>
      <c r="CE463" s="51"/>
      <c r="CF463" s="51"/>
      <c r="CG463" s="51"/>
      <c r="CH463" s="51"/>
      <c r="CI463" s="51"/>
      <c r="CJ463" s="51"/>
      <c r="CK463" s="51"/>
      <c r="CL463" s="51"/>
      <c r="CM463" s="51"/>
      <c r="CN463" s="51"/>
      <c r="CO463" s="51"/>
      <c r="CP463" s="51"/>
      <c r="CQ463" s="51"/>
      <c r="CR463" s="51"/>
      <c r="CS463" s="51"/>
      <c r="CT463" s="51"/>
      <c r="CU463" s="51"/>
      <c r="CV463" s="51"/>
      <c r="CW463" s="51"/>
      <c r="CX463" s="51"/>
      <c r="CY463" s="51"/>
      <c r="CZ463" s="51"/>
      <c r="DA463" s="51"/>
      <c r="DB463" s="51"/>
      <c r="DC463" s="51"/>
      <c r="DD463" s="51"/>
      <c r="DE463" s="51"/>
      <c r="DF463" s="51"/>
      <c r="DG463" s="51"/>
      <c r="DH463" s="51"/>
      <c r="DI463" s="51"/>
      <c r="DJ463" s="51"/>
      <c r="DK463" s="51"/>
      <c r="DL463" s="51"/>
      <c r="DM463" s="51"/>
      <c r="DN463" s="51"/>
      <c r="DO463" s="51"/>
      <c r="DP463" s="51"/>
      <c r="DQ463" s="51"/>
      <c r="DR463" s="51"/>
      <c r="DS463" s="51"/>
      <c r="DT463" s="51"/>
      <c r="DU463" s="51"/>
      <c r="DV463" s="51"/>
      <c r="DW463" s="51"/>
      <c r="DX463" s="51"/>
      <c r="DY463" s="51"/>
      <c r="DZ463" s="51"/>
      <c r="EA463" s="51"/>
      <c r="EB463" s="51"/>
      <c r="EC463" s="51"/>
      <c r="ED463" s="51"/>
      <c r="EE463" s="51"/>
      <c r="EF463" s="51"/>
      <c r="EG463" s="51"/>
      <c r="EH463" s="51"/>
      <c r="EI463" s="51"/>
      <c r="EJ463" s="51"/>
      <c r="EK463" s="51"/>
      <c r="EL463" s="51"/>
      <c r="EM463" s="51"/>
      <c r="EN463" s="51"/>
      <c r="EO463" s="51"/>
      <c r="EP463" s="51"/>
      <c r="EQ463" s="51"/>
      <c r="ER463" s="51"/>
      <c r="ES463" s="51"/>
      <c r="ET463" s="51"/>
      <c r="EU463" s="51"/>
      <c r="EV463" s="51"/>
      <c r="EW463" s="51"/>
      <c r="EX463" s="51"/>
      <c r="EY463" s="51"/>
      <c r="EZ463" s="51"/>
      <c r="FA463" s="51"/>
      <c r="FB463" s="51"/>
      <c r="FC463" s="51"/>
      <c r="FD463" s="51"/>
      <c r="FE463" s="51"/>
      <c r="FF463" s="51"/>
      <c r="FG463" s="51"/>
      <c r="FH463" s="51"/>
      <c r="FI463" s="51"/>
      <c r="FJ463" s="51"/>
      <c r="FK463" s="51"/>
      <c r="FL463" s="51"/>
      <c r="FM463" s="51"/>
      <c r="FN463" s="51"/>
    </row>
    <row r="464" spans="1:170" s="75" customFormat="1" ht="17.25" thickTop="1" thickBot="1">
      <c r="A464" s="38"/>
      <c r="B464" s="49"/>
      <c r="C464" s="36"/>
      <c r="D464" s="156"/>
      <c r="E464" s="163" t="s">
        <v>38</v>
      </c>
      <c r="F464" s="37" t="s">
        <v>13</v>
      </c>
      <c r="G464" s="166" t="s">
        <v>13</v>
      </c>
      <c r="H464" s="165" t="s">
        <v>13</v>
      </c>
      <c r="I464" s="112">
        <f>I463+I450++I440+I424+I459</f>
        <v>0</v>
      </c>
      <c r="K464" s="254"/>
      <c r="L464" s="12"/>
      <c r="M464" s="51"/>
      <c r="N464" s="51"/>
      <c r="O464" s="51"/>
      <c r="P464" s="51"/>
      <c r="Q464" s="51"/>
      <c r="R464" s="51"/>
      <c r="S464" s="51"/>
      <c r="T464" s="51"/>
      <c r="U464" s="51"/>
      <c r="V464" s="51"/>
      <c r="W464" s="51"/>
      <c r="X464" s="51"/>
      <c r="Y464" s="51"/>
      <c r="Z464" s="51"/>
      <c r="AA464" s="51"/>
      <c r="AB464" s="51"/>
      <c r="AC464" s="51"/>
      <c r="AD464" s="51"/>
      <c r="AE464" s="51"/>
      <c r="AF464" s="51"/>
      <c r="AG464" s="51"/>
      <c r="AH464" s="51"/>
      <c r="AI464" s="51"/>
      <c r="AJ464" s="51"/>
      <c r="AK464" s="51"/>
      <c r="AL464" s="51"/>
      <c r="AM464" s="51"/>
      <c r="AN464" s="51"/>
      <c r="AO464" s="51"/>
      <c r="AP464" s="51"/>
      <c r="AQ464" s="51"/>
      <c r="AR464" s="51"/>
      <c r="AS464" s="51"/>
      <c r="AT464" s="51"/>
      <c r="AU464" s="51"/>
      <c r="AV464" s="51"/>
      <c r="AW464" s="51"/>
      <c r="AX464" s="51"/>
      <c r="AY464" s="51"/>
      <c r="AZ464" s="51"/>
      <c r="BA464" s="51"/>
      <c r="BB464" s="51"/>
      <c r="BC464" s="51"/>
      <c r="BD464" s="51"/>
      <c r="BE464" s="51"/>
      <c r="BF464" s="51"/>
      <c r="BG464" s="51"/>
      <c r="BH464" s="51"/>
      <c r="BI464" s="51"/>
      <c r="BJ464" s="51"/>
      <c r="BK464" s="51"/>
      <c r="BL464" s="51"/>
      <c r="BM464" s="51"/>
      <c r="BN464" s="51"/>
      <c r="BO464" s="51"/>
      <c r="BP464" s="51"/>
      <c r="BQ464" s="51"/>
      <c r="BR464" s="51"/>
      <c r="BS464" s="51"/>
      <c r="BT464" s="51"/>
      <c r="BU464" s="51"/>
      <c r="BV464" s="51"/>
      <c r="BW464" s="51"/>
      <c r="BX464" s="51"/>
      <c r="BY464" s="51"/>
      <c r="BZ464" s="51"/>
      <c r="CA464" s="51"/>
      <c r="CB464" s="51"/>
      <c r="CC464" s="51"/>
      <c r="CD464" s="51"/>
      <c r="CE464" s="51"/>
      <c r="CF464" s="51"/>
      <c r="CG464" s="51"/>
      <c r="CH464" s="51"/>
      <c r="CI464" s="51"/>
      <c r="CJ464" s="51"/>
      <c r="CK464" s="51"/>
      <c r="CL464" s="51"/>
      <c r="CM464" s="51"/>
      <c r="CN464" s="51"/>
      <c r="CO464" s="51"/>
      <c r="CP464" s="51"/>
      <c r="CQ464" s="51"/>
      <c r="CR464" s="51"/>
      <c r="CS464" s="51"/>
      <c r="CT464" s="51"/>
      <c r="CU464" s="51"/>
      <c r="CV464" s="51"/>
      <c r="CW464" s="51"/>
      <c r="CX464" s="51"/>
      <c r="CY464" s="51"/>
      <c r="CZ464" s="51"/>
      <c r="DA464" s="51"/>
      <c r="DB464" s="51"/>
      <c r="DC464" s="51"/>
      <c r="DD464" s="51"/>
      <c r="DE464" s="51"/>
      <c r="DF464" s="51"/>
      <c r="DG464" s="51"/>
      <c r="DH464" s="51"/>
      <c r="DI464" s="51"/>
      <c r="DJ464" s="51"/>
      <c r="DK464" s="51"/>
      <c r="DL464" s="51"/>
      <c r="DM464" s="51"/>
      <c r="DN464" s="51"/>
      <c r="DO464" s="51"/>
      <c r="DP464" s="51"/>
      <c r="DQ464" s="51"/>
      <c r="DR464" s="51"/>
      <c r="DS464" s="51"/>
      <c r="DT464" s="51"/>
      <c r="DU464" s="51"/>
      <c r="DV464" s="51"/>
      <c r="DW464" s="51"/>
      <c r="DX464" s="51"/>
      <c r="DY464" s="51"/>
      <c r="DZ464" s="51"/>
      <c r="EA464" s="51"/>
      <c r="EB464" s="51"/>
      <c r="EC464" s="51"/>
      <c r="ED464" s="51"/>
      <c r="EE464" s="51"/>
      <c r="EF464" s="51"/>
      <c r="EG464" s="51"/>
      <c r="EH464" s="51"/>
      <c r="EI464" s="51"/>
      <c r="EJ464" s="51"/>
      <c r="EK464" s="51"/>
      <c r="EL464" s="51"/>
      <c r="EM464" s="51"/>
      <c r="EN464" s="51"/>
      <c r="EO464" s="51"/>
      <c r="EP464" s="51"/>
      <c r="EQ464" s="51"/>
      <c r="ER464" s="51"/>
      <c r="ES464" s="51"/>
      <c r="ET464" s="51"/>
      <c r="EU464" s="51"/>
      <c r="EV464" s="51"/>
      <c r="EW464" s="51"/>
      <c r="EX464" s="51"/>
      <c r="EY464" s="51"/>
      <c r="EZ464" s="51"/>
      <c r="FA464" s="51"/>
      <c r="FB464" s="51"/>
      <c r="FC464" s="51"/>
      <c r="FD464" s="51"/>
      <c r="FE464" s="51"/>
      <c r="FF464" s="51"/>
      <c r="FG464" s="51"/>
      <c r="FH464" s="51"/>
      <c r="FI464" s="51"/>
      <c r="FJ464" s="51"/>
      <c r="FK464" s="51"/>
      <c r="FL464" s="51"/>
      <c r="FM464" s="51"/>
      <c r="FN464" s="51"/>
    </row>
    <row r="465" spans="1:170" s="75" customFormat="1" ht="17.25" thickTop="1" thickBot="1">
      <c r="A465" s="208" t="s">
        <v>258</v>
      </c>
      <c r="B465" s="142" t="s">
        <v>39</v>
      </c>
      <c r="C465" s="206"/>
      <c r="D465" s="207" t="s">
        <v>40</v>
      </c>
      <c r="E465" s="162" t="s">
        <v>41</v>
      </c>
      <c r="F465" s="142" t="s">
        <v>13</v>
      </c>
      <c r="G465" s="332" t="s">
        <v>13</v>
      </c>
      <c r="H465" s="145" t="s">
        <v>13</v>
      </c>
      <c r="I465" s="146" t="s">
        <v>13</v>
      </c>
      <c r="K465" s="254"/>
      <c r="L465" s="12"/>
      <c r="M465" s="51"/>
      <c r="N465" s="51"/>
      <c r="O465" s="51"/>
      <c r="P465" s="51"/>
      <c r="Q465" s="51"/>
      <c r="R465" s="51"/>
      <c r="S465" s="51"/>
      <c r="T465" s="51"/>
      <c r="U465" s="51"/>
      <c r="V465" s="51"/>
      <c r="W465" s="51"/>
      <c r="X465" s="51"/>
      <c r="Y465" s="51"/>
      <c r="Z465" s="51"/>
      <c r="AA465" s="51"/>
      <c r="AB465" s="51"/>
      <c r="AC465" s="51"/>
      <c r="AD465" s="51"/>
      <c r="AE465" s="51"/>
      <c r="AF465" s="51"/>
      <c r="AG465" s="51"/>
      <c r="AH465" s="51"/>
      <c r="AI465" s="51"/>
      <c r="AJ465" s="51"/>
      <c r="AK465" s="51"/>
      <c r="AL465" s="51"/>
      <c r="AM465" s="51"/>
      <c r="AN465" s="51"/>
      <c r="AO465" s="51"/>
      <c r="AP465" s="51"/>
      <c r="AQ465" s="51"/>
      <c r="AR465" s="51"/>
      <c r="AS465" s="51"/>
      <c r="AT465" s="51"/>
      <c r="AU465" s="51"/>
      <c r="AV465" s="51"/>
      <c r="AW465" s="51"/>
      <c r="AX465" s="51"/>
      <c r="AY465" s="51"/>
      <c r="AZ465" s="51"/>
      <c r="BA465" s="51"/>
      <c r="BB465" s="51"/>
      <c r="BC465" s="51"/>
      <c r="BD465" s="51"/>
      <c r="BE465" s="51"/>
      <c r="BF465" s="51"/>
      <c r="BG465" s="51"/>
      <c r="BH465" s="51"/>
      <c r="BI465" s="51"/>
      <c r="BJ465" s="51"/>
      <c r="BK465" s="51"/>
      <c r="BL465" s="51"/>
      <c r="BM465" s="51"/>
      <c r="BN465" s="51"/>
      <c r="BO465" s="51"/>
      <c r="BP465" s="51"/>
      <c r="BQ465" s="51"/>
      <c r="BR465" s="51"/>
      <c r="BS465" s="51"/>
      <c r="BT465" s="51"/>
      <c r="BU465" s="51"/>
      <c r="BV465" s="51"/>
      <c r="BW465" s="51"/>
      <c r="BX465" s="51"/>
      <c r="BY465" s="51"/>
      <c r="BZ465" s="51"/>
      <c r="CA465" s="51"/>
      <c r="CB465" s="51"/>
      <c r="CC465" s="51"/>
      <c r="CD465" s="51"/>
      <c r="CE465" s="51"/>
      <c r="CF465" s="51"/>
      <c r="CG465" s="51"/>
      <c r="CH465" s="51"/>
      <c r="CI465" s="51"/>
      <c r="CJ465" s="51"/>
      <c r="CK465" s="51"/>
      <c r="CL465" s="51"/>
      <c r="CM465" s="51"/>
      <c r="CN465" s="51"/>
      <c r="CO465" s="51"/>
      <c r="CP465" s="51"/>
      <c r="CQ465" s="51"/>
      <c r="CR465" s="51"/>
      <c r="CS465" s="51"/>
      <c r="CT465" s="51"/>
      <c r="CU465" s="51"/>
      <c r="CV465" s="51"/>
      <c r="CW465" s="51"/>
      <c r="CX465" s="51"/>
      <c r="CY465" s="51"/>
      <c r="CZ465" s="51"/>
      <c r="DA465" s="51"/>
      <c r="DB465" s="51"/>
      <c r="DC465" s="51"/>
      <c r="DD465" s="51"/>
      <c r="DE465" s="51"/>
      <c r="DF465" s="51"/>
      <c r="DG465" s="51"/>
      <c r="DH465" s="51"/>
      <c r="DI465" s="51"/>
      <c r="DJ465" s="51"/>
      <c r="DK465" s="51"/>
      <c r="DL465" s="51"/>
      <c r="DM465" s="51"/>
      <c r="DN465" s="51"/>
      <c r="DO465" s="51"/>
      <c r="DP465" s="51"/>
      <c r="DQ465" s="51"/>
      <c r="DR465" s="51"/>
      <c r="DS465" s="51"/>
      <c r="DT465" s="51"/>
      <c r="DU465" s="51"/>
      <c r="DV465" s="51"/>
      <c r="DW465" s="51"/>
      <c r="DX465" s="51"/>
      <c r="DY465" s="51"/>
      <c r="DZ465" s="51"/>
      <c r="EA465" s="51"/>
      <c r="EB465" s="51"/>
      <c r="EC465" s="51"/>
      <c r="ED465" s="51"/>
      <c r="EE465" s="51"/>
      <c r="EF465" s="51"/>
      <c r="EG465" s="51"/>
      <c r="EH465" s="51"/>
      <c r="EI465" s="51"/>
      <c r="EJ465" s="51"/>
      <c r="EK465" s="51"/>
      <c r="EL465" s="51"/>
      <c r="EM465" s="51"/>
      <c r="EN465" s="51"/>
      <c r="EO465" s="51"/>
      <c r="EP465" s="51"/>
      <c r="EQ465" s="51"/>
      <c r="ER465" s="51"/>
      <c r="ES465" s="51"/>
      <c r="ET465" s="51"/>
      <c r="EU465" s="51"/>
      <c r="EV465" s="51"/>
      <c r="EW465" s="51"/>
      <c r="EX465" s="51"/>
      <c r="EY465" s="51"/>
      <c r="EZ465" s="51"/>
      <c r="FA465" s="51"/>
      <c r="FB465" s="51"/>
      <c r="FC465" s="51"/>
      <c r="FD465" s="51"/>
      <c r="FE465" s="51"/>
      <c r="FF465" s="51"/>
      <c r="FG465" s="51"/>
      <c r="FH465" s="51"/>
      <c r="FI465" s="51"/>
      <c r="FJ465" s="51"/>
      <c r="FK465" s="51"/>
      <c r="FL465" s="51"/>
      <c r="FM465" s="51"/>
      <c r="FN465" s="51"/>
    </row>
    <row r="466" spans="1:170" s="75" customFormat="1" ht="13.5" thickTop="1">
      <c r="A466" s="217"/>
      <c r="B466" s="218"/>
      <c r="C466" s="179"/>
      <c r="D466" s="218" t="s">
        <v>42</v>
      </c>
      <c r="E466" s="273" t="s">
        <v>97</v>
      </c>
      <c r="F466" s="218" t="s">
        <v>13</v>
      </c>
      <c r="G466" s="333" t="s">
        <v>13</v>
      </c>
      <c r="H466" s="319" t="s">
        <v>13</v>
      </c>
      <c r="I466" s="227" t="s">
        <v>13</v>
      </c>
      <c r="K466" s="254"/>
      <c r="L466" s="12"/>
      <c r="M466" s="51"/>
      <c r="N466" s="51"/>
      <c r="O466" s="51"/>
      <c r="P466" s="51"/>
      <c r="Q466" s="51"/>
      <c r="R466" s="51"/>
      <c r="S466" s="51"/>
      <c r="T466" s="51"/>
      <c r="U466" s="51"/>
      <c r="V466" s="51"/>
      <c r="W466" s="51"/>
      <c r="X466" s="51"/>
      <c r="Y466" s="51"/>
      <c r="Z466" s="51"/>
      <c r="AA466" s="51"/>
      <c r="AB466" s="51"/>
      <c r="AC466" s="51"/>
      <c r="AD466" s="51"/>
      <c r="AE466" s="51"/>
      <c r="AF466" s="51"/>
      <c r="AG466" s="51"/>
      <c r="AH466" s="51"/>
      <c r="AI466" s="51"/>
      <c r="AJ466" s="51"/>
      <c r="AK466" s="51"/>
      <c r="AL466" s="51"/>
      <c r="AM466" s="51"/>
      <c r="AN466" s="51"/>
      <c r="AO466" s="51"/>
      <c r="AP466" s="51"/>
      <c r="AQ466" s="51"/>
      <c r="AR466" s="51"/>
      <c r="AS466" s="51"/>
      <c r="AT466" s="51"/>
      <c r="AU466" s="51"/>
      <c r="AV466" s="51"/>
      <c r="AW466" s="51"/>
      <c r="AX466" s="51"/>
      <c r="AY466" s="51"/>
      <c r="AZ466" s="51"/>
      <c r="BA466" s="51"/>
      <c r="BB466" s="51"/>
      <c r="BC466" s="51"/>
      <c r="BD466" s="51"/>
      <c r="BE466" s="51"/>
      <c r="BF466" s="51"/>
      <c r="BG466" s="51"/>
      <c r="BH466" s="51"/>
      <c r="BI466" s="51"/>
      <c r="BJ466" s="51"/>
      <c r="BK466" s="51"/>
      <c r="BL466" s="51"/>
      <c r="BM466" s="51"/>
      <c r="BN466" s="51"/>
      <c r="BO466" s="51"/>
      <c r="BP466" s="51"/>
      <c r="BQ466" s="51"/>
      <c r="BR466" s="51"/>
      <c r="BS466" s="51"/>
      <c r="BT466" s="51"/>
      <c r="BU466" s="51"/>
      <c r="BV466" s="51"/>
      <c r="BW466" s="51"/>
      <c r="BX466" s="51"/>
      <c r="BY466" s="51"/>
      <c r="BZ466" s="51"/>
      <c r="CA466" s="51"/>
      <c r="CB466" s="51"/>
      <c r="CC466" s="51"/>
      <c r="CD466" s="51"/>
      <c r="CE466" s="51"/>
      <c r="CF466" s="51"/>
      <c r="CG466" s="51"/>
      <c r="CH466" s="51"/>
      <c r="CI466" s="51"/>
      <c r="CJ466" s="51"/>
      <c r="CK466" s="51"/>
      <c r="CL466" s="51"/>
      <c r="CM466" s="51"/>
      <c r="CN466" s="51"/>
      <c r="CO466" s="51"/>
      <c r="CP466" s="51"/>
      <c r="CQ466" s="51"/>
      <c r="CR466" s="51"/>
      <c r="CS466" s="51"/>
      <c r="CT466" s="51"/>
      <c r="CU466" s="51"/>
      <c r="CV466" s="51"/>
      <c r="CW466" s="51"/>
      <c r="CX466" s="51"/>
      <c r="CY466" s="51"/>
      <c r="CZ466" s="51"/>
      <c r="DA466" s="51"/>
      <c r="DB466" s="51"/>
      <c r="DC466" s="51"/>
      <c r="DD466" s="51"/>
      <c r="DE466" s="51"/>
      <c r="DF466" s="51"/>
      <c r="DG466" s="51"/>
      <c r="DH466" s="51"/>
      <c r="DI466" s="51"/>
      <c r="DJ466" s="51"/>
      <c r="DK466" s="51"/>
      <c r="DL466" s="51"/>
      <c r="DM466" s="51"/>
      <c r="DN466" s="51"/>
      <c r="DO466" s="51"/>
      <c r="DP466" s="51"/>
      <c r="DQ466" s="51"/>
      <c r="DR466" s="51"/>
      <c r="DS466" s="51"/>
      <c r="DT466" s="51"/>
      <c r="DU466" s="51"/>
      <c r="DV466" s="51"/>
      <c r="DW466" s="51"/>
      <c r="DX466" s="51"/>
      <c r="DY466" s="51"/>
      <c r="DZ466" s="51"/>
      <c r="EA466" s="51"/>
      <c r="EB466" s="51"/>
      <c r="EC466" s="51"/>
      <c r="ED466" s="51"/>
      <c r="EE466" s="51"/>
      <c r="EF466" s="51"/>
      <c r="EG466" s="51"/>
      <c r="EH466" s="51"/>
      <c r="EI466" s="51"/>
      <c r="EJ466" s="51"/>
      <c r="EK466" s="51"/>
      <c r="EL466" s="51"/>
      <c r="EM466" s="51"/>
      <c r="EN466" s="51"/>
      <c r="EO466" s="51"/>
      <c r="EP466" s="51"/>
      <c r="EQ466" s="51"/>
      <c r="ER466" s="51"/>
      <c r="ES466" s="51"/>
      <c r="ET466" s="51"/>
      <c r="EU466" s="51"/>
      <c r="EV466" s="51"/>
      <c r="EW466" s="51"/>
      <c r="EX466" s="51"/>
      <c r="EY466" s="51"/>
      <c r="EZ466" s="51"/>
      <c r="FA466" s="51"/>
      <c r="FB466" s="51"/>
      <c r="FC466" s="51"/>
      <c r="FD466" s="51"/>
      <c r="FE466" s="51"/>
      <c r="FF466" s="51"/>
      <c r="FG466" s="51"/>
      <c r="FH466" s="51"/>
      <c r="FI466" s="51"/>
      <c r="FJ466" s="51"/>
      <c r="FK466" s="51"/>
      <c r="FL466" s="51"/>
      <c r="FM466" s="51"/>
      <c r="FN466" s="51"/>
    </row>
    <row r="467" spans="1:170" s="75" customFormat="1" ht="25.5">
      <c r="A467" s="216">
        <v>179</v>
      </c>
      <c r="B467" s="167"/>
      <c r="C467" s="168"/>
      <c r="D467" s="119"/>
      <c r="E467" s="334" t="s">
        <v>141</v>
      </c>
      <c r="F467" s="122" t="s">
        <v>21</v>
      </c>
      <c r="G467" s="187">
        <v>680</v>
      </c>
      <c r="H467" s="221"/>
      <c r="I467" s="200"/>
      <c r="K467" s="254"/>
      <c r="L467" s="12"/>
      <c r="M467" s="51"/>
      <c r="N467" s="51"/>
      <c r="O467" s="51"/>
      <c r="P467" s="51"/>
      <c r="Q467" s="51"/>
      <c r="R467" s="51"/>
      <c r="S467" s="51"/>
      <c r="T467" s="51"/>
      <c r="U467" s="51"/>
      <c r="V467" s="51"/>
      <c r="W467" s="51"/>
      <c r="X467" s="51"/>
      <c r="Y467" s="51"/>
      <c r="Z467" s="51"/>
      <c r="AA467" s="51"/>
      <c r="AB467" s="51"/>
      <c r="AC467" s="51"/>
      <c r="AD467" s="51"/>
      <c r="AE467" s="51"/>
      <c r="AF467" s="51"/>
      <c r="AG467" s="51"/>
      <c r="AH467" s="51"/>
      <c r="AI467" s="51"/>
      <c r="AJ467" s="51"/>
      <c r="AK467" s="51"/>
      <c r="AL467" s="51"/>
      <c r="AM467" s="51"/>
      <c r="AN467" s="51"/>
      <c r="AO467" s="51"/>
      <c r="AP467" s="51"/>
      <c r="AQ467" s="51"/>
      <c r="AR467" s="51"/>
      <c r="AS467" s="51"/>
      <c r="AT467" s="51"/>
      <c r="AU467" s="51"/>
      <c r="AV467" s="51"/>
      <c r="AW467" s="51"/>
      <c r="AX467" s="51"/>
      <c r="AY467" s="51"/>
      <c r="AZ467" s="51"/>
      <c r="BA467" s="51"/>
      <c r="BB467" s="51"/>
      <c r="BC467" s="51"/>
      <c r="BD467" s="51"/>
      <c r="BE467" s="51"/>
      <c r="BF467" s="51"/>
      <c r="BG467" s="51"/>
      <c r="BH467" s="51"/>
      <c r="BI467" s="51"/>
      <c r="BJ467" s="51"/>
      <c r="BK467" s="51"/>
      <c r="BL467" s="51"/>
      <c r="BM467" s="51"/>
      <c r="BN467" s="51"/>
      <c r="BO467" s="51"/>
      <c r="BP467" s="51"/>
      <c r="BQ467" s="51"/>
      <c r="BR467" s="51"/>
      <c r="BS467" s="51"/>
      <c r="BT467" s="51"/>
      <c r="BU467" s="51"/>
      <c r="BV467" s="51"/>
      <c r="BW467" s="51"/>
      <c r="BX467" s="51"/>
      <c r="BY467" s="51"/>
      <c r="BZ467" s="51"/>
      <c r="CA467" s="51"/>
      <c r="CB467" s="51"/>
      <c r="CC467" s="51"/>
      <c r="CD467" s="51"/>
      <c r="CE467" s="51"/>
      <c r="CF467" s="51"/>
      <c r="CG467" s="51"/>
      <c r="CH467" s="51"/>
      <c r="CI467" s="51"/>
      <c r="CJ467" s="51"/>
      <c r="CK467" s="51"/>
      <c r="CL467" s="51"/>
      <c r="CM467" s="51"/>
      <c r="CN467" s="51"/>
      <c r="CO467" s="51"/>
      <c r="CP467" s="51"/>
      <c r="CQ467" s="51"/>
      <c r="CR467" s="51"/>
      <c r="CS467" s="51"/>
      <c r="CT467" s="51"/>
      <c r="CU467" s="51"/>
      <c r="CV467" s="51"/>
      <c r="CW467" s="51"/>
      <c r="CX467" s="51"/>
      <c r="CY467" s="51"/>
      <c r="CZ467" s="51"/>
      <c r="DA467" s="51"/>
      <c r="DB467" s="51"/>
      <c r="DC467" s="51"/>
      <c r="DD467" s="51"/>
      <c r="DE467" s="51"/>
      <c r="DF467" s="51"/>
      <c r="DG467" s="51"/>
      <c r="DH467" s="51"/>
      <c r="DI467" s="51"/>
      <c r="DJ467" s="51"/>
      <c r="DK467" s="51"/>
      <c r="DL467" s="51"/>
      <c r="DM467" s="51"/>
      <c r="DN467" s="51"/>
      <c r="DO467" s="51"/>
      <c r="DP467" s="51"/>
      <c r="DQ467" s="51"/>
      <c r="DR467" s="51"/>
      <c r="DS467" s="51"/>
      <c r="DT467" s="51"/>
      <c r="DU467" s="51"/>
      <c r="DV467" s="51"/>
      <c r="DW467" s="51"/>
      <c r="DX467" s="51"/>
      <c r="DY467" s="51"/>
      <c r="DZ467" s="51"/>
      <c r="EA467" s="51"/>
      <c r="EB467" s="51"/>
      <c r="EC467" s="51"/>
      <c r="ED467" s="51"/>
      <c r="EE467" s="51"/>
      <c r="EF467" s="51"/>
      <c r="EG467" s="51"/>
      <c r="EH467" s="51"/>
      <c r="EI467" s="51"/>
      <c r="EJ467" s="51"/>
      <c r="EK467" s="51"/>
      <c r="EL467" s="51"/>
      <c r="EM467" s="51"/>
      <c r="EN467" s="51"/>
      <c r="EO467" s="51"/>
      <c r="EP467" s="51"/>
      <c r="EQ467" s="51"/>
      <c r="ER467" s="51"/>
      <c r="ES467" s="51"/>
      <c r="ET467" s="51"/>
      <c r="EU467" s="51"/>
      <c r="EV467" s="51"/>
      <c r="EW467" s="51"/>
      <c r="EX467" s="51"/>
      <c r="EY467" s="51"/>
      <c r="EZ467" s="51"/>
      <c r="FA467" s="51"/>
      <c r="FB467" s="51"/>
      <c r="FC467" s="51"/>
      <c r="FD467" s="51"/>
      <c r="FE467" s="51"/>
      <c r="FF467" s="51"/>
      <c r="FG467" s="51"/>
      <c r="FH467" s="51"/>
      <c r="FI467" s="51"/>
      <c r="FJ467" s="51"/>
      <c r="FK467" s="51"/>
      <c r="FL467" s="51"/>
      <c r="FM467" s="51"/>
      <c r="FN467" s="51"/>
    </row>
    <row r="468" spans="1:170" s="75" customFormat="1">
      <c r="A468" s="216"/>
      <c r="B468" s="335"/>
      <c r="C468" s="238" t="s">
        <v>110</v>
      </c>
      <c r="D468" s="119"/>
      <c r="E468" s="238" t="s">
        <v>812</v>
      </c>
      <c r="F468" s="119"/>
      <c r="G468" s="276"/>
      <c r="H468" s="221"/>
      <c r="I468" s="229"/>
      <c r="K468" s="254"/>
      <c r="L468" s="12"/>
      <c r="M468" s="51"/>
      <c r="N468" s="51"/>
      <c r="O468" s="51"/>
      <c r="P468" s="51"/>
      <c r="Q468" s="51"/>
      <c r="R468" s="51"/>
      <c r="S468" s="51"/>
      <c r="T468" s="51"/>
      <c r="U468" s="51"/>
      <c r="V468" s="51"/>
      <c r="W468" s="51"/>
      <c r="X468" s="51"/>
      <c r="Y468" s="51"/>
      <c r="Z468" s="51"/>
      <c r="AA468" s="51"/>
      <c r="AB468" s="51"/>
      <c r="AC468" s="51"/>
      <c r="AD468" s="51"/>
      <c r="AE468" s="51"/>
      <c r="AF468" s="51"/>
      <c r="AG468" s="51"/>
      <c r="AH468" s="51"/>
      <c r="AI468" s="51"/>
      <c r="AJ468" s="51"/>
      <c r="AK468" s="51"/>
      <c r="AL468" s="51"/>
      <c r="AM468" s="51"/>
      <c r="AN468" s="51"/>
      <c r="AO468" s="51"/>
      <c r="AP468" s="51"/>
      <c r="AQ468" s="51"/>
      <c r="AR468" s="51"/>
      <c r="AS468" s="51"/>
      <c r="AT468" s="51"/>
      <c r="AU468" s="51"/>
      <c r="AV468" s="51"/>
      <c r="AW468" s="51"/>
      <c r="AX468" s="51"/>
      <c r="AY468" s="51"/>
      <c r="AZ468" s="51"/>
      <c r="BA468" s="51"/>
      <c r="BB468" s="51"/>
      <c r="BC468" s="51"/>
      <c r="BD468" s="51"/>
      <c r="BE468" s="51"/>
      <c r="BF468" s="51"/>
      <c r="BG468" s="51"/>
      <c r="BH468" s="51"/>
      <c r="BI468" s="51"/>
      <c r="BJ468" s="51"/>
      <c r="BK468" s="51"/>
      <c r="BL468" s="51"/>
      <c r="BM468" s="51"/>
      <c r="BN468" s="51"/>
      <c r="BO468" s="51"/>
      <c r="BP468" s="51"/>
      <c r="BQ468" s="51"/>
      <c r="BR468" s="51"/>
      <c r="BS468" s="51"/>
      <c r="BT468" s="51"/>
      <c r="BU468" s="51"/>
      <c r="BV468" s="51"/>
      <c r="BW468" s="51"/>
      <c r="BX468" s="51"/>
      <c r="BY468" s="51"/>
      <c r="BZ468" s="51"/>
      <c r="CA468" s="51"/>
      <c r="CB468" s="51"/>
      <c r="CC468" s="51"/>
      <c r="CD468" s="51"/>
      <c r="CE468" s="51"/>
      <c r="CF468" s="51"/>
      <c r="CG468" s="51"/>
      <c r="CH468" s="51"/>
      <c r="CI468" s="51"/>
      <c r="CJ468" s="51"/>
      <c r="CK468" s="51"/>
      <c r="CL468" s="51"/>
      <c r="CM468" s="51"/>
      <c r="CN468" s="51"/>
      <c r="CO468" s="51"/>
      <c r="CP468" s="51"/>
      <c r="CQ468" s="51"/>
      <c r="CR468" s="51"/>
      <c r="CS468" s="51"/>
      <c r="CT468" s="51"/>
      <c r="CU468" s="51"/>
      <c r="CV468" s="51"/>
      <c r="CW468" s="51"/>
      <c r="CX468" s="51"/>
      <c r="CY468" s="51"/>
      <c r="CZ468" s="51"/>
      <c r="DA468" s="51"/>
      <c r="DB468" s="51"/>
      <c r="DC468" s="51"/>
      <c r="DD468" s="51"/>
      <c r="DE468" s="51"/>
      <c r="DF468" s="51"/>
      <c r="DG468" s="51"/>
      <c r="DH468" s="51"/>
      <c r="DI468" s="51"/>
      <c r="DJ468" s="51"/>
      <c r="DK468" s="51"/>
      <c r="DL468" s="51"/>
      <c r="DM468" s="51"/>
      <c r="DN468" s="51"/>
      <c r="DO468" s="51"/>
      <c r="DP468" s="51"/>
      <c r="DQ468" s="51"/>
      <c r="DR468" s="51"/>
      <c r="DS468" s="51"/>
      <c r="DT468" s="51"/>
      <c r="DU468" s="51"/>
      <c r="DV468" s="51"/>
      <c r="DW468" s="51"/>
      <c r="DX468" s="51"/>
      <c r="DY468" s="51"/>
      <c r="DZ468" s="51"/>
      <c r="EA468" s="51"/>
      <c r="EB468" s="51"/>
      <c r="EC468" s="51"/>
      <c r="ED468" s="51"/>
      <c r="EE468" s="51"/>
      <c r="EF468" s="51"/>
      <c r="EG468" s="51"/>
      <c r="EH468" s="51"/>
      <c r="EI468" s="51"/>
      <c r="EJ468" s="51"/>
      <c r="EK468" s="51"/>
      <c r="EL468" s="51"/>
      <c r="EM468" s="51"/>
      <c r="EN468" s="51"/>
      <c r="EO468" s="51"/>
      <c r="EP468" s="51"/>
      <c r="EQ468" s="51"/>
      <c r="ER468" s="51"/>
      <c r="ES468" s="51"/>
      <c r="ET468" s="51"/>
      <c r="EU468" s="51"/>
      <c r="EV468" s="51"/>
      <c r="EW468" s="51"/>
      <c r="EX468" s="51"/>
      <c r="EY468" s="51"/>
      <c r="EZ468" s="51"/>
      <c r="FA468" s="51"/>
      <c r="FB468" s="51"/>
      <c r="FC468" s="51"/>
      <c r="FD468" s="51"/>
      <c r="FE468" s="51"/>
      <c r="FF468" s="51"/>
      <c r="FG468" s="51"/>
      <c r="FH468" s="51"/>
      <c r="FI468" s="51"/>
      <c r="FJ468" s="51"/>
      <c r="FK468" s="51"/>
      <c r="FL468" s="51"/>
      <c r="FM468" s="51"/>
      <c r="FN468" s="51"/>
    </row>
    <row r="469" spans="1:170" s="75" customFormat="1" ht="25.5">
      <c r="A469" s="216">
        <v>180</v>
      </c>
      <c r="B469" s="167"/>
      <c r="C469" s="168"/>
      <c r="D469" s="119"/>
      <c r="E469" s="334" t="s">
        <v>142</v>
      </c>
      <c r="F469" s="122" t="s">
        <v>21</v>
      </c>
      <c r="G469" s="187">
        <v>75</v>
      </c>
      <c r="H469" s="221"/>
      <c r="I469" s="200"/>
      <c r="K469" s="254"/>
      <c r="L469" s="12"/>
      <c r="M469" s="51"/>
      <c r="N469" s="51"/>
      <c r="O469" s="51"/>
      <c r="P469" s="51"/>
      <c r="Q469" s="51"/>
      <c r="R469" s="51"/>
      <c r="S469" s="51"/>
      <c r="T469" s="51"/>
      <c r="U469" s="51"/>
      <c r="V469" s="51"/>
      <c r="W469" s="51"/>
      <c r="X469" s="51"/>
      <c r="Y469" s="51"/>
      <c r="Z469" s="51"/>
      <c r="AA469" s="51"/>
      <c r="AB469" s="51"/>
      <c r="AC469" s="51"/>
      <c r="AD469" s="51"/>
      <c r="AE469" s="51"/>
      <c r="AF469" s="51"/>
      <c r="AG469" s="51"/>
      <c r="AH469" s="51"/>
      <c r="AI469" s="51"/>
      <c r="AJ469" s="51"/>
      <c r="AK469" s="51"/>
      <c r="AL469" s="51"/>
      <c r="AM469" s="51"/>
      <c r="AN469" s="51"/>
      <c r="AO469" s="51"/>
      <c r="AP469" s="51"/>
      <c r="AQ469" s="51"/>
      <c r="AR469" s="51"/>
      <c r="AS469" s="51"/>
      <c r="AT469" s="51"/>
      <c r="AU469" s="51"/>
      <c r="AV469" s="51"/>
      <c r="AW469" s="51"/>
      <c r="AX469" s="51"/>
      <c r="AY469" s="51"/>
      <c r="AZ469" s="51"/>
      <c r="BA469" s="51"/>
      <c r="BB469" s="51"/>
      <c r="BC469" s="51"/>
      <c r="BD469" s="51"/>
      <c r="BE469" s="51"/>
      <c r="BF469" s="51"/>
      <c r="BG469" s="51"/>
      <c r="BH469" s="51"/>
      <c r="BI469" s="51"/>
      <c r="BJ469" s="51"/>
      <c r="BK469" s="51"/>
      <c r="BL469" s="51"/>
      <c r="BM469" s="51"/>
      <c r="BN469" s="51"/>
      <c r="BO469" s="51"/>
      <c r="BP469" s="51"/>
      <c r="BQ469" s="51"/>
      <c r="BR469" s="51"/>
      <c r="BS469" s="51"/>
      <c r="BT469" s="51"/>
      <c r="BU469" s="51"/>
      <c r="BV469" s="51"/>
      <c r="BW469" s="51"/>
      <c r="BX469" s="51"/>
      <c r="BY469" s="51"/>
      <c r="BZ469" s="51"/>
      <c r="CA469" s="51"/>
      <c r="CB469" s="51"/>
      <c r="CC469" s="51"/>
      <c r="CD469" s="51"/>
      <c r="CE469" s="51"/>
      <c r="CF469" s="51"/>
      <c r="CG469" s="51"/>
      <c r="CH469" s="51"/>
      <c r="CI469" s="51"/>
      <c r="CJ469" s="51"/>
      <c r="CK469" s="51"/>
      <c r="CL469" s="51"/>
      <c r="CM469" s="51"/>
      <c r="CN469" s="51"/>
      <c r="CO469" s="51"/>
      <c r="CP469" s="51"/>
      <c r="CQ469" s="51"/>
      <c r="CR469" s="51"/>
      <c r="CS469" s="51"/>
      <c r="CT469" s="51"/>
      <c r="CU469" s="51"/>
      <c r="CV469" s="51"/>
      <c r="CW469" s="51"/>
      <c r="CX469" s="51"/>
      <c r="CY469" s="51"/>
      <c r="CZ469" s="51"/>
      <c r="DA469" s="51"/>
      <c r="DB469" s="51"/>
      <c r="DC469" s="51"/>
      <c r="DD469" s="51"/>
      <c r="DE469" s="51"/>
      <c r="DF469" s="51"/>
      <c r="DG469" s="51"/>
      <c r="DH469" s="51"/>
      <c r="DI469" s="51"/>
      <c r="DJ469" s="51"/>
      <c r="DK469" s="51"/>
      <c r="DL469" s="51"/>
      <c r="DM469" s="51"/>
      <c r="DN469" s="51"/>
      <c r="DO469" s="51"/>
      <c r="DP469" s="51"/>
      <c r="DQ469" s="51"/>
      <c r="DR469" s="51"/>
      <c r="DS469" s="51"/>
      <c r="DT469" s="51"/>
      <c r="DU469" s="51"/>
      <c r="DV469" s="51"/>
      <c r="DW469" s="51"/>
      <c r="DX469" s="51"/>
      <c r="DY469" s="51"/>
      <c r="DZ469" s="51"/>
      <c r="EA469" s="51"/>
      <c r="EB469" s="51"/>
      <c r="EC469" s="51"/>
      <c r="ED469" s="51"/>
      <c r="EE469" s="51"/>
      <c r="EF469" s="51"/>
      <c r="EG469" s="51"/>
      <c r="EH469" s="51"/>
      <c r="EI469" s="51"/>
      <c r="EJ469" s="51"/>
      <c r="EK469" s="51"/>
      <c r="EL469" s="51"/>
      <c r="EM469" s="51"/>
      <c r="EN469" s="51"/>
      <c r="EO469" s="51"/>
      <c r="EP469" s="51"/>
      <c r="EQ469" s="51"/>
      <c r="ER469" s="51"/>
      <c r="ES469" s="51"/>
      <c r="ET469" s="51"/>
      <c r="EU469" s="51"/>
      <c r="EV469" s="51"/>
      <c r="EW469" s="51"/>
      <c r="EX469" s="51"/>
      <c r="EY469" s="51"/>
      <c r="EZ469" s="51"/>
      <c r="FA469" s="51"/>
      <c r="FB469" s="51"/>
      <c r="FC469" s="51"/>
      <c r="FD469" s="51"/>
      <c r="FE469" s="51"/>
      <c r="FF469" s="51"/>
      <c r="FG469" s="51"/>
      <c r="FH469" s="51"/>
      <c r="FI469" s="51"/>
      <c r="FJ469" s="51"/>
      <c r="FK469" s="51"/>
      <c r="FL469" s="51"/>
      <c r="FM469" s="51"/>
      <c r="FN469" s="51"/>
    </row>
    <row r="470" spans="1:170" s="75" customFormat="1">
      <c r="A470" s="216"/>
      <c r="B470" s="335"/>
      <c r="C470" s="238" t="s">
        <v>140</v>
      </c>
      <c r="D470" s="119"/>
      <c r="E470" s="238" t="s">
        <v>748</v>
      </c>
      <c r="F470" s="119"/>
      <c r="G470" s="276"/>
      <c r="H470" s="221"/>
      <c r="I470" s="229"/>
      <c r="K470" s="254"/>
      <c r="L470" s="12"/>
      <c r="M470" s="51"/>
      <c r="N470" s="51"/>
      <c r="O470" s="51"/>
      <c r="P470" s="51"/>
      <c r="Q470" s="51"/>
      <c r="R470" s="51"/>
      <c r="S470" s="51"/>
      <c r="T470" s="51"/>
      <c r="U470" s="51"/>
      <c r="V470" s="51"/>
      <c r="W470" s="51"/>
      <c r="X470" s="51"/>
      <c r="Y470" s="51"/>
      <c r="Z470" s="51"/>
      <c r="AA470" s="51"/>
      <c r="AB470" s="51"/>
      <c r="AC470" s="51"/>
      <c r="AD470" s="51"/>
      <c r="AE470" s="51"/>
      <c r="AF470" s="51"/>
      <c r="AG470" s="51"/>
      <c r="AH470" s="51"/>
      <c r="AI470" s="51"/>
      <c r="AJ470" s="51"/>
      <c r="AK470" s="51"/>
      <c r="AL470" s="51"/>
      <c r="AM470" s="51"/>
      <c r="AN470" s="51"/>
      <c r="AO470" s="51"/>
      <c r="AP470" s="51"/>
      <c r="AQ470" s="51"/>
      <c r="AR470" s="51"/>
      <c r="AS470" s="51"/>
      <c r="AT470" s="51"/>
      <c r="AU470" s="51"/>
      <c r="AV470" s="51"/>
      <c r="AW470" s="51"/>
      <c r="AX470" s="51"/>
      <c r="AY470" s="51"/>
      <c r="AZ470" s="51"/>
      <c r="BA470" s="51"/>
      <c r="BB470" s="51"/>
      <c r="BC470" s="51"/>
      <c r="BD470" s="51"/>
      <c r="BE470" s="51"/>
      <c r="BF470" s="51"/>
      <c r="BG470" s="51"/>
      <c r="BH470" s="51"/>
      <c r="BI470" s="51"/>
      <c r="BJ470" s="51"/>
      <c r="BK470" s="51"/>
      <c r="BL470" s="51"/>
      <c r="BM470" s="51"/>
      <c r="BN470" s="51"/>
      <c r="BO470" s="51"/>
      <c r="BP470" s="51"/>
      <c r="BQ470" s="51"/>
      <c r="BR470" s="51"/>
      <c r="BS470" s="51"/>
      <c r="BT470" s="51"/>
      <c r="BU470" s="51"/>
      <c r="BV470" s="51"/>
      <c r="BW470" s="51"/>
      <c r="BX470" s="51"/>
      <c r="BY470" s="51"/>
      <c r="BZ470" s="51"/>
      <c r="CA470" s="51"/>
      <c r="CB470" s="51"/>
      <c r="CC470" s="51"/>
      <c r="CD470" s="51"/>
      <c r="CE470" s="51"/>
      <c r="CF470" s="51"/>
      <c r="CG470" s="51"/>
      <c r="CH470" s="51"/>
      <c r="CI470" s="51"/>
      <c r="CJ470" s="51"/>
      <c r="CK470" s="51"/>
      <c r="CL470" s="51"/>
      <c r="CM470" s="51"/>
      <c r="CN470" s="51"/>
      <c r="CO470" s="51"/>
      <c r="CP470" s="51"/>
      <c r="CQ470" s="51"/>
      <c r="CR470" s="51"/>
      <c r="CS470" s="51"/>
      <c r="CT470" s="51"/>
      <c r="CU470" s="51"/>
      <c r="CV470" s="51"/>
      <c r="CW470" s="51"/>
      <c r="CX470" s="51"/>
      <c r="CY470" s="51"/>
      <c r="CZ470" s="51"/>
      <c r="DA470" s="51"/>
      <c r="DB470" s="51"/>
      <c r="DC470" s="51"/>
      <c r="DD470" s="51"/>
      <c r="DE470" s="51"/>
      <c r="DF470" s="51"/>
      <c r="DG470" s="51"/>
      <c r="DH470" s="51"/>
      <c r="DI470" s="51"/>
      <c r="DJ470" s="51"/>
      <c r="DK470" s="51"/>
      <c r="DL470" s="51"/>
      <c r="DM470" s="51"/>
      <c r="DN470" s="51"/>
      <c r="DO470" s="51"/>
      <c r="DP470" s="51"/>
      <c r="DQ470" s="51"/>
      <c r="DR470" s="51"/>
      <c r="DS470" s="51"/>
      <c r="DT470" s="51"/>
      <c r="DU470" s="51"/>
      <c r="DV470" s="51"/>
      <c r="DW470" s="51"/>
      <c r="DX470" s="51"/>
      <c r="DY470" s="51"/>
      <c r="DZ470" s="51"/>
      <c r="EA470" s="51"/>
      <c r="EB470" s="51"/>
      <c r="EC470" s="51"/>
      <c r="ED470" s="51"/>
      <c r="EE470" s="51"/>
      <c r="EF470" s="51"/>
      <c r="EG470" s="51"/>
      <c r="EH470" s="51"/>
      <c r="EI470" s="51"/>
      <c r="EJ470" s="51"/>
      <c r="EK470" s="51"/>
      <c r="EL470" s="51"/>
      <c r="EM470" s="51"/>
      <c r="EN470" s="51"/>
      <c r="EO470" s="51"/>
      <c r="EP470" s="51"/>
      <c r="EQ470" s="51"/>
      <c r="ER470" s="51"/>
      <c r="ES470" s="51"/>
      <c r="ET470" s="51"/>
      <c r="EU470" s="51"/>
      <c r="EV470" s="51"/>
      <c r="EW470" s="51"/>
      <c r="EX470" s="51"/>
      <c r="EY470" s="51"/>
      <c r="EZ470" s="51"/>
      <c r="FA470" s="51"/>
      <c r="FB470" s="51"/>
      <c r="FC470" s="51"/>
      <c r="FD470" s="51"/>
      <c r="FE470" s="51"/>
      <c r="FF470" s="51"/>
      <c r="FG470" s="51"/>
      <c r="FH470" s="51"/>
      <c r="FI470" s="51"/>
      <c r="FJ470" s="51"/>
      <c r="FK470" s="51"/>
      <c r="FL470" s="51"/>
      <c r="FM470" s="51"/>
      <c r="FN470" s="51"/>
    </row>
    <row r="471" spans="1:170" s="75" customFormat="1">
      <c r="A471" s="216">
        <v>181</v>
      </c>
      <c r="B471" s="167"/>
      <c r="C471" s="168"/>
      <c r="D471" s="119"/>
      <c r="E471" s="334" t="s">
        <v>165</v>
      </c>
      <c r="F471" s="122" t="s">
        <v>12</v>
      </c>
      <c r="G471" s="349">
        <v>78</v>
      </c>
      <c r="H471" s="221"/>
      <c r="I471" s="200"/>
      <c r="K471" s="254"/>
      <c r="L471" s="12"/>
      <c r="M471" s="51"/>
      <c r="N471" s="51"/>
      <c r="O471" s="51"/>
      <c r="P471" s="51"/>
      <c r="Q471" s="51"/>
      <c r="R471" s="51"/>
      <c r="S471" s="51"/>
      <c r="T471" s="51"/>
      <c r="U471" s="51"/>
      <c r="V471" s="51"/>
      <c r="W471" s="51"/>
      <c r="X471" s="51"/>
      <c r="Y471" s="51"/>
      <c r="Z471" s="51"/>
      <c r="AA471" s="51"/>
      <c r="AB471" s="51"/>
      <c r="AC471" s="51"/>
      <c r="AD471" s="51"/>
      <c r="AE471" s="51"/>
      <c r="AF471" s="51"/>
      <c r="AG471" s="51"/>
      <c r="AH471" s="51"/>
      <c r="AI471" s="51"/>
      <c r="AJ471" s="51"/>
      <c r="AK471" s="51"/>
      <c r="AL471" s="51"/>
      <c r="AM471" s="51"/>
      <c r="AN471" s="51"/>
      <c r="AO471" s="51"/>
      <c r="AP471" s="51"/>
      <c r="AQ471" s="51"/>
      <c r="AR471" s="51"/>
      <c r="AS471" s="51"/>
      <c r="AT471" s="51"/>
      <c r="AU471" s="51"/>
      <c r="AV471" s="51"/>
      <c r="AW471" s="51"/>
      <c r="AX471" s="51"/>
      <c r="AY471" s="51"/>
      <c r="AZ471" s="51"/>
      <c r="BA471" s="51"/>
      <c r="BB471" s="51"/>
      <c r="BC471" s="51"/>
      <c r="BD471" s="51"/>
      <c r="BE471" s="51"/>
      <c r="BF471" s="51"/>
      <c r="BG471" s="51"/>
      <c r="BH471" s="51"/>
      <c r="BI471" s="51"/>
      <c r="BJ471" s="51"/>
      <c r="BK471" s="51"/>
      <c r="BL471" s="51"/>
      <c r="BM471" s="51"/>
      <c r="BN471" s="51"/>
      <c r="BO471" s="51"/>
      <c r="BP471" s="51"/>
      <c r="BQ471" s="51"/>
      <c r="BR471" s="51"/>
      <c r="BS471" s="51"/>
      <c r="BT471" s="51"/>
      <c r="BU471" s="51"/>
      <c r="BV471" s="51"/>
      <c r="BW471" s="51"/>
      <c r="BX471" s="51"/>
      <c r="BY471" s="51"/>
      <c r="BZ471" s="51"/>
      <c r="CA471" s="51"/>
      <c r="CB471" s="51"/>
      <c r="CC471" s="51"/>
      <c r="CD471" s="51"/>
      <c r="CE471" s="51"/>
      <c r="CF471" s="51"/>
      <c r="CG471" s="51"/>
      <c r="CH471" s="51"/>
      <c r="CI471" s="51"/>
      <c r="CJ471" s="51"/>
      <c r="CK471" s="51"/>
      <c r="CL471" s="51"/>
      <c r="CM471" s="51"/>
      <c r="CN471" s="51"/>
      <c r="CO471" s="51"/>
      <c r="CP471" s="51"/>
      <c r="CQ471" s="51"/>
      <c r="CR471" s="51"/>
      <c r="CS471" s="51"/>
      <c r="CT471" s="51"/>
      <c r="CU471" s="51"/>
      <c r="CV471" s="51"/>
      <c r="CW471" s="51"/>
      <c r="CX471" s="51"/>
      <c r="CY471" s="51"/>
      <c r="CZ471" s="51"/>
      <c r="DA471" s="51"/>
      <c r="DB471" s="51"/>
      <c r="DC471" s="51"/>
      <c r="DD471" s="51"/>
      <c r="DE471" s="51"/>
      <c r="DF471" s="51"/>
      <c r="DG471" s="51"/>
      <c r="DH471" s="51"/>
      <c r="DI471" s="51"/>
      <c r="DJ471" s="51"/>
      <c r="DK471" s="51"/>
      <c r="DL471" s="51"/>
      <c r="DM471" s="51"/>
      <c r="DN471" s="51"/>
      <c r="DO471" s="51"/>
      <c r="DP471" s="51"/>
      <c r="DQ471" s="51"/>
      <c r="DR471" s="51"/>
      <c r="DS471" s="51"/>
      <c r="DT471" s="51"/>
      <c r="DU471" s="51"/>
      <c r="DV471" s="51"/>
      <c r="DW471" s="51"/>
      <c r="DX471" s="51"/>
      <c r="DY471" s="51"/>
      <c r="DZ471" s="51"/>
      <c r="EA471" s="51"/>
      <c r="EB471" s="51"/>
      <c r="EC471" s="51"/>
      <c r="ED471" s="51"/>
      <c r="EE471" s="51"/>
      <c r="EF471" s="51"/>
      <c r="EG471" s="51"/>
      <c r="EH471" s="51"/>
      <c r="EI471" s="51"/>
      <c r="EJ471" s="51"/>
      <c r="EK471" s="51"/>
      <c r="EL471" s="51"/>
      <c r="EM471" s="51"/>
      <c r="EN471" s="51"/>
      <c r="EO471" s="51"/>
      <c r="EP471" s="51"/>
      <c r="EQ471" s="51"/>
      <c r="ER471" s="51"/>
      <c r="ES471" s="51"/>
      <c r="ET471" s="51"/>
      <c r="EU471" s="51"/>
      <c r="EV471" s="51"/>
      <c r="EW471" s="51"/>
      <c r="EX471" s="51"/>
      <c r="EY471" s="51"/>
      <c r="EZ471" s="51"/>
      <c r="FA471" s="51"/>
      <c r="FB471" s="51"/>
      <c r="FC471" s="51"/>
      <c r="FD471" s="51"/>
      <c r="FE471" s="51"/>
      <c r="FF471" s="51"/>
      <c r="FG471" s="51"/>
      <c r="FH471" s="51"/>
      <c r="FI471" s="51"/>
      <c r="FJ471" s="51"/>
      <c r="FK471" s="51"/>
      <c r="FL471" s="51"/>
      <c r="FM471" s="51"/>
      <c r="FN471" s="51"/>
    </row>
    <row r="472" spans="1:170" s="75" customFormat="1">
      <c r="A472" s="216"/>
      <c r="B472" s="335"/>
      <c r="C472" s="238" t="s">
        <v>111</v>
      </c>
      <c r="D472" s="119"/>
      <c r="E472" s="350" t="s">
        <v>813</v>
      </c>
      <c r="F472" s="119"/>
      <c r="G472" s="350"/>
      <c r="H472" s="221"/>
      <c r="I472" s="229"/>
      <c r="K472" s="254"/>
      <c r="L472" s="12"/>
      <c r="M472" s="51"/>
      <c r="N472" s="51"/>
      <c r="O472" s="51"/>
      <c r="P472" s="51"/>
      <c r="Q472" s="51"/>
      <c r="R472" s="51"/>
      <c r="S472" s="51"/>
      <c r="T472" s="51"/>
      <c r="U472" s="51"/>
      <c r="V472" s="51"/>
      <c r="W472" s="51"/>
      <c r="X472" s="51"/>
      <c r="Y472" s="51"/>
      <c r="Z472" s="51"/>
      <c r="AA472" s="51"/>
      <c r="AB472" s="51"/>
      <c r="AC472" s="51"/>
      <c r="AD472" s="51"/>
      <c r="AE472" s="51"/>
      <c r="AF472" s="51"/>
      <c r="AG472" s="51"/>
      <c r="AH472" s="51"/>
      <c r="AI472" s="51"/>
      <c r="AJ472" s="51"/>
      <c r="AK472" s="51"/>
      <c r="AL472" s="51"/>
      <c r="AM472" s="51"/>
      <c r="AN472" s="51"/>
      <c r="AO472" s="51"/>
      <c r="AP472" s="51"/>
      <c r="AQ472" s="51"/>
      <c r="AR472" s="51"/>
      <c r="AS472" s="51"/>
      <c r="AT472" s="51"/>
      <c r="AU472" s="51"/>
      <c r="AV472" s="51"/>
      <c r="AW472" s="51"/>
      <c r="AX472" s="51"/>
      <c r="AY472" s="51"/>
      <c r="AZ472" s="51"/>
      <c r="BA472" s="51"/>
      <c r="BB472" s="51"/>
      <c r="BC472" s="51"/>
      <c r="BD472" s="51"/>
      <c r="BE472" s="51"/>
      <c r="BF472" s="51"/>
      <c r="BG472" s="51"/>
      <c r="BH472" s="51"/>
      <c r="BI472" s="51"/>
      <c r="BJ472" s="51"/>
      <c r="BK472" s="51"/>
      <c r="BL472" s="51"/>
      <c r="BM472" s="51"/>
      <c r="BN472" s="51"/>
      <c r="BO472" s="51"/>
      <c r="BP472" s="51"/>
      <c r="BQ472" s="51"/>
      <c r="BR472" s="51"/>
      <c r="BS472" s="51"/>
      <c r="BT472" s="51"/>
      <c r="BU472" s="51"/>
      <c r="BV472" s="51"/>
      <c r="BW472" s="51"/>
      <c r="BX472" s="51"/>
      <c r="BY472" s="51"/>
      <c r="BZ472" s="51"/>
      <c r="CA472" s="51"/>
      <c r="CB472" s="51"/>
      <c r="CC472" s="51"/>
      <c r="CD472" s="51"/>
      <c r="CE472" s="51"/>
      <c r="CF472" s="51"/>
      <c r="CG472" s="51"/>
      <c r="CH472" s="51"/>
      <c r="CI472" s="51"/>
      <c r="CJ472" s="51"/>
      <c r="CK472" s="51"/>
      <c r="CL472" s="51"/>
      <c r="CM472" s="51"/>
      <c r="CN472" s="51"/>
      <c r="CO472" s="51"/>
      <c r="CP472" s="51"/>
      <c r="CQ472" s="51"/>
      <c r="CR472" s="51"/>
      <c r="CS472" s="51"/>
      <c r="CT472" s="51"/>
      <c r="CU472" s="51"/>
      <c r="CV472" s="51"/>
      <c r="CW472" s="51"/>
      <c r="CX472" s="51"/>
      <c r="CY472" s="51"/>
      <c r="CZ472" s="51"/>
      <c r="DA472" s="51"/>
      <c r="DB472" s="51"/>
      <c r="DC472" s="51"/>
      <c r="DD472" s="51"/>
      <c r="DE472" s="51"/>
      <c r="DF472" s="51"/>
      <c r="DG472" s="51"/>
      <c r="DH472" s="51"/>
      <c r="DI472" s="51"/>
      <c r="DJ472" s="51"/>
      <c r="DK472" s="51"/>
      <c r="DL472" s="51"/>
      <c r="DM472" s="51"/>
      <c r="DN472" s="51"/>
      <c r="DO472" s="51"/>
      <c r="DP472" s="51"/>
      <c r="DQ472" s="51"/>
      <c r="DR472" s="51"/>
      <c r="DS472" s="51"/>
      <c r="DT472" s="51"/>
      <c r="DU472" s="51"/>
      <c r="DV472" s="51"/>
      <c r="DW472" s="51"/>
      <c r="DX472" s="51"/>
      <c r="DY472" s="51"/>
      <c r="DZ472" s="51"/>
      <c r="EA472" s="51"/>
      <c r="EB472" s="51"/>
      <c r="EC472" s="51"/>
      <c r="ED472" s="51"/>
      <c r="EE472" s="51"/>
      <c r="EF472" s="51"/>
      <c r="EG472" s="51"/>
      <c r="EH472" s="51"/>
      <c r="EI472" s="51"/>
      <c r="EJ472" s="51"/>
      <c r="EK472" s="51"/>
      <c r="EL472" s="51"/>
      <c r="EM472" s="51"/>
      <c r="EN472" s="51"/>
      <c r="EO472" s="51"/>
      <c r="EP472" s="51"/>
      <c r="EQ472" s="51"/>
      <c r="ER472" s="51"/>
      <c r="ES472" s="51"/>
      <c r="ET472" s="51"/>
      <c r="EU472" s="51"/>
      <c r="EV472" s="51"/>
      <c r="EW472" s="51"/>
      <c r="EX472" s="51"/>
      <c r="EY472" s="51"/>
      <c r="EZ472" s="51"/>
      <c r="FA472" s="51"/>
      <c r="FB472" s="51"/>
      <c r="FC472" s="51"/>
      <c r="FD472" s="51"/>
      <c r="FE472" s="51"/>
      <c r="FF472" s="51"/>
      <c r="FG472" s="51"/>
      <c r="FH472" s="51"/>
      <c r="FI472" s="51"/>
      <c r="FJ472" s="51"/>
      <c r="FK472" s="51"/>
      <c r="FL472" s="51"/>
      <c r="FM472" s="51"/>
      <c r="FN472" s="51"/>
    </row>
    <row r="473" spans="1:170" s="75" customFormat="1" ht="13.5" thickBot="1">
      <c r="A473" s="214"/>
      <c r="B473" s="213"/>
      <c r="C473" s="213"/>
      <c r="D473" s="213"/>
      <c r="E473" s="336" t="s">
        <v>70</v>
      </c>
      <c r="F473" s="213" t="s">
        <v>13</v>
      </c>
      <c r="G473" s="213" t="s">
        <v>13</v>
      </c>
      <c r="H473" s="184" t="s">
        <v>13</v>
      </c>
      <c r="I473" s="228">
        <f>SUM(I467:I471)</f>
        <v>0</v>
      </c>
      <c r="K473" s="254"/>
      <c r="L473" s="12"/>
      <c r="M473" s="51"/>
      <c r="N473" s="51"/>
      <c r="O473" s="51"/>
      <c r="P473" s="51"/>
      <c r="Q473" s="51"/>
      <c r="R473" s="51"/>
      <c r="S473" s="51"/>
      <c r="T473" s="51"/>
      <c r="U473" s="51"/>
      <c r="V473" s="51"/>
      <c r="W473" s="51"/>
      <c r="X473" s="51"/>
      <c r="Y473" s="51"/>
      <c r="Z473" s="51"/>
      <c r="AA473" s="51"/>
      <c r="AB473" s="51"/>
      <c r="AC473" s="51"/>
      <c r="AD473" s="51"/>
      <c r="AE473" s="51"/>
      <c r="AF473" s="51"/>
      <c r="AG473" s="51"/>
      <c r="AH473" s="51"/>
      <c r="AI473" s="51"/>
      <c r="AJ473" s="51"/>
      <c r="AK473" s="51"/>
      <c r="AL473" s="51"/>
      <c r="AM473" s="51"/>
      <c r="AN473" s="51"/>
      <c r="AO473" s="51"/>
      <c r="AP473" s="51"/>
      <c r="AQ473" s="51"/>
      <c r="AR473" s="51"/>
      <c r="AS473" s="51"/>
      <c r="AT473" s="51"/>
      <c r="AU473" s="51"/>
      <c r="AV473" s="51"/>
      <c r="AW473" s="51"/>
      <c r="AX473" s="51"/>
      <c r="AY473" s="51"/>
      <c r="AZ473" s="51"/>
      <c r="BA473" s="51"/>
      <c r="BB473" s="51"/>
      <c r="BC473" s="51"/>
      <c r="BD473" s="51"/>
      <c r="BE473" s="51"/>
      <c r="BF473" s="51"/>
      <c r="BG473" s="51"/>
      <c r="BH473" s="51"/>
      <c r="BI473" s="51"/>
      <c r="BJ473" s="51"/>
      <c r="BK473" s="51"/>
      <c r="BL473" s="51"/>
      <c r="BM473" s="51"/>
      <c r="BN473" s="51"/>
      <c r="BO473" s="51"/>
      <c r="BP473" s="51"/>
      <c r="BQ473" s="51"/>
      <c r="BR473" s="51"/>
      <c r="BS473" s="51"/>
      <c r="BT473" s="51"/>
      <c r="BU473" s="51"/>
      <c r="BV473" s="51"/>
      <c r="BW473" s="51"/>
      <c r="BX473" s="51"/>
      <c r="BY473" s="51"/>
      <c r="BZ473" s="51"/>
      <c r="CA473" s="51"/>
      <c r="CB473" s="51"/>
      <c r="CC473" s="51"/>
      <c r="CD473" s="51"/>
      <c r="CE473" s="51"/>
      <c r="CF473" s="51"/>
      <c r="CG473" s="51"/>
      <c r="CH473" s="51"/>
      <c r="CI473" s="51"/>
      <c r="CJ473" s="51"/>
      <c r="CK473" s="51"/>
      <c r="CL473" s="51"/>
      <c r="CM473" s="51"/>
      <c r="CN473" s="51"/>
      <c r="CO473" s="51"/>
      <c r="CP473" s="51"/>
      <c r="CQ473" s="51"/>
      <c r="CR473" s="51"/>
      <c r="CS473" s="51"/>
      <c r="CT473" s="51"/>
      <c r="CU473" s="51"/>
      <c r="CV473" s="51"/>
      <c r="CW473" s="51"/>
      <c r="CX473" s="51"/>
      <c r="CY473" s="51"/>
      <c r="CZ473" s="51"/>
      <c r="DA473" s="51"/>
      <c r="DB473" s="51"/>
      <c r="DC473" s="51"/>
      <c r="DD473" s="51"/>
      <c r="DE473" s="51"/>
      <c r="DF473" s="51"/>
      <c r="DG473" s="51"/>
      <c r="DH473" s="51"/>
      <c r="DI473" s="51"/>
      <c r="DJ473" s="51"/>
      <c r="DK473" s="51"/>
      <c r="DL473" s="51"/>
      <c r="DM473" s="51"/>
      <c r="DN473" s="51"/>
      <c r="DO473" s="51"/>
      <c r="DP473" s="51"/>
      <c r="DQ473" s="51"/>
      <c r="DR473" s="51"/>
      <c r="DS473" s="51"/>
      <c r="DT473" s="51"/>
      <c r="DU473" s="51"/>
      <c r="DV473" s="51"/>
      <c r="DW473" s="51"/>
      <c r="DX473" s="51"/>
      <c r="DY473" s="51"/>
      <c r="DZ473" s="51"/>
      <c r="EA473" s="51"/>
      <c r="EB473" s="51"/>
      <c r="EC473" s="51"/>
      <c r="ED473" s="51"/>
      <c r="EE473" s="51"/>
      <c r="EF473" s="51"/>
      <c r="EG473" s="51"/>
      <c r="EH473" s="51"/>
      <c r="EI473" s="51"/>
      <c r="EJ473" s="51"/>
      <c r="EK473" s="51"/>
      <c r="EL473" s="51"/>
      <c r="EM473" s="51"/>
      <c r="EN473" s="51"/>
      <c r="EO473" s="51"/>
      <c r="EP473" s="51"/>
      <c r="EQ473" s="51"/>
      <c r="ER473" s="51"/>
      <c r="ES473" s="51"/>
      <c r="ET473" s="51"/>
      <c r="EU473" s="51"/>
      <c r="EV473" s="51"/>
      <c r="EW473" s="51"/>
      <c r="EX473" s="51"/>
      <c r="EY473" s="51"/>
      <c r="EZ473" s="51"/>
      <c r="FA473" s="51"/>
      <c r="FB473" s="51"/>
      <c r="FC473" s="51"/>
      <c r="FD473" s="51"/>
      <c r="FE473" s="51"/>
      <c r="FF473" s="51"/>
      <c r="FG473" s="51"/>
      <c r="FH473" s="51"/>
      <c r="FI473" s="51"/>
      <c r="FJ473" s="51"/>
      <c r="FK473" s="51"/>
      <c r="FL473" s="51"/>
      <c r="FM473" s="51"/>
      <c r="FN473" s="51"/>
    </row>
    <row r="474" spans="1:170" ht="13.5" thickTop="1">
      <c r="A474" s="337"/>
      <c r="B474" s="273"/>
      <c r="C474" s="273"/>
      <c r="D474" s="273" t="s">
        <v>74</v>
      </c>
      <c r="E474" s="273" t="s">
        <v>98</v>
      </c>
      <c r="F474" s="327" t="s">
        <v>13</v>
      </c>
      <c r="G474" s="327" t="s">
        <v>13</v>
      </c>
      <c r="H474" s="319" t="s">
        <v>13</v>
      </c>
      <c r="I474" s="227" t="s">
        <v>13</v>
      </c>
    </row>
    <row r="475" spans="1:170">
      <c r="A475" s="216">
        <v>182</v>
      </c>
      <c r="B475" s="167"/>
      <c r="C475" s="168"/>
      <c r="D475" s="119"/>
      <c r="E475" s="334" t="s">
        <v>893</v>
      </c>
      <c r="F475" s="122" t="s">
        <v>12</v>
      </c>
      <c r="G475" s="349">
        <v>1</v>
      </c>
      <c r="H475" s="221"/>
      <c r="I475" s="200"/>
    </row>
    <row r="476" spans="1:170">
      <c r="A476" s="216"/>
      <c r="B476" s="335"/>
      <c r="C476" s="238" t="s">
        <v>178</v>
      </c>
      <c r="D476" s="119"/>
      <c r="E476" s="350">
        <v>1</v>
      </c>
      <c r="F476" s="119"/>
      <c r="G476" s="350"/>
      <c r="H476" s="221"/>
      <c r="I476" s="229"/>
    </row>
    <row r="477" spans="1:170">
      <c r="A477" s="216">
        <v>183</v>
      </c>
      <c r="B477" s="167"/>
      <c r="C477" s="168"/>
      <c r="D477" s="119"/>
      <c r="E477" s="334" t="s">
        <v>163</v>
      </c>
      <c r="F477" s="122" t="s">
        <v>12</v>
      </c>
      <c r="G477" s="349">
        <v>4</v>
      </c>
      <c r="H477" s="221"/>
      <c r="I477" s="200"/>
    </row>
    <row r="478" spans="1:170">
      <c r="A478" s="216"/>
      <c r="B478" s="335"/>
      <c r="C478" s="238" t="s">
        <v>135</v>
      </c>
      <c r="D478" s="119"/>
      <c r="E478" s="350">
        <v>4</v>
      </c>
      <c r="F478" s="119"/>
      <c r="G478" s="350"/>
      <c r="H478" s="221"/>
      <c r="I478" s="229"/>
    </row>
    <row r="479" spans="1:170">
      <c r="A479" s="216">
        <v>184</v>
      </c>
      <c r="B479" s="335"/>
      <c r="C479" s="238"/>
      <c r="D479" s="119"/>
      <c r="E479" s="334" t="s">
        <v>216</v>
      </c>
      <c r="F479" s="119" t="s">
        <v>143</v>
      </c>
      <c r="G479" s="349">
        <v>4</v>
      </c>
      <c r="H479" s="221"/>
      <c r="I479" s="200"/>
    </row>
    <row r="480" spans="1:170">
      <c r="A480" s="216"/>
      <c r="B480" s="335"/>
      <c r="C480" s="238"/>
      <c r="D480" s="119"/>
      <c r="E480" s="350">
        <v>4</v>
      </c>
      <c r="F480" s="119"/>
      <c r="G480" s="350"/>
      <c r="H480" s="221"/>
      <c r="I480" s="229"/>
    </row>
    <row r="481" spans="1:170" s="204" customFormat="1">
      <c r="A481" s="216">
        <v>185</v>
      </c>
      <c r="B481" s="335"/>
      <c r="C481" s="238"/>
      <c r="D481" s="119"/>
      <c r="E481" s="334" t="s">
        <v>732</v>
      </c>
      <c r="F481" s="119" t="s">
        <v>143</v>
      </c>
      <c r="G481" s="349">
        <v>18</v>
      </c>
      <c r="H481" s="221"/>
      <c r="I481" s="200"/>
      <c r="K481" s="254"/>
      <c r="L481" s="12"/>
    </row>
    <row r="482" spans="1:170" s="204" customFormat="1" ht="25.5">
      <c r="A482" s="216"/>
      <c r="B482" s="335"/>
      <c r="C482" s="238" t="s">
        <v>203</v>
      </c>
      <c r="D482" s="119"/>
      <c r="E482" s="350" t="s">
        <v>738</v>
      </c>
      <c r="F482" s="119"/>
      <c r="G482" s="350"/>
      <c r="H482" s="221"/>
      <c r="I482" s="229"/>
      <c r="K482" s="254"/>
      <c r="L482" s="12"/>
    </row>
    <row r="483" spans="1:170" s="204" customFormat="1">
      <c r="A483" s="216">
        <v>186</v>
      </c>
      <c r="B483" s="335"/>
      <c r="C483" s="238"/>
      <c r="D483" s="119"/>
      <c r="E483" s="334" t="s">
        <v>733</v>
      </c>
      <c r="F483" s="119" t="s">
        <v>143</v>
      </c>
      <c r="G483" s="349">
        <v>2</v>
      </c>
      <c r="H483" s="221"/>
      <c r="I483" s="200"/>
      <c r="K483" s="254"/>
      <c r="L483" s="12"/>
    </row>
    <row r="484" spans="1:170" s="204" customFormat="1">
      <c r="A484" s="216"/>
      <c r="B484" s="335"/>
      <c r="C484" s="238" t="s">
        <v>548</v>
      </c>
      <c r="D484" s="119"/>
      <c r="E484" s="350" t="s">
        <v>672</v>
      </c>
      <c r="F484" s="119"/>
      <c r="G484" s="350"/>
      <c r="H484" s="221"/>
      <c r="I484" s="229"/>
      <c r="K484" s="254"/>
      <c r="L484" s="12"/>
    </row>
    <row r="485" spans="1:170" ht="13.5" thickBot="1">
      <c r="A485" s="338"/>
      <c r="B485" s="339"/>
      <c r="C485" s="340"/>
      <c r="D485" s="213"/>
      <c r="E485" s="341" t="s">
        <v>734</v>
      </c>
      <c r="F485" s="339" t="s">
        <v>13</v>
      </c>
      <c r="G485" s="342" t="s">
        <v>13</v>
      </c>
      <c r="H485" s="343" t="s">
        <v>13</v>
      </c>
      <c r="I485" s="344">
        <f>SUM(I475:I484)</f>
        <v>0</v>
      </c>
    </row>
    <row r="486" spans="1:170" ht="13.5" thickTop="1">
      <c r="A486" s="337"/>
      <c r="B486" s="273"/>
      <c r="C486" s="273"/>
      <c r="D486" s="273" t="s">
        <v>182</v>
      </c>
      <c r="E486" s="273" t="s">
        <v>164</v>
      </c>
      <c r="F486" s="327" t="s">
        <v>13</v>
      </c>
      <c r="G486" s="327" t="s">
        <v>13</v>
      </c>
      <c r="H486" s="319" t="s">
        <v>13</v>
      </c>
      <c r="I486" s="227" t="s">
        <v>13</v>
      </c>
    </row>
    <row r="487" spans="1:170" ht="64.5" customHeight="1">
      <c r="A487" s="216">
        <v>187</v>
      </c>
      <c r="B487" s="167"/>
      <c r="C487" s="168"/>
      <c r="D487" s="119"/>
      <c r="E487" s="334" t="s">
        <v>894</v>
      </c>
      <c r="F487" s="122" t="s">
        <v>22</v>
      </c>
      <c r="G487" s="187">
        <v>25</v>
      </c>
      <c r="H487" s="221"/>
      <c r="I487" s="200"/>
    </row>
    <row r="488" spans="1:170">
      <c r="A488" s="216"/>
      <c r="B488" s="335"/>
      <c r="C488" s="238" t="s">
        <v>203</v>
      </c>
      <c r="D488" s="119"/>
      <c r="E488" s="350" t="s">
        <v>745</v>
      </c>
      <c r="F488" s="119"/>
      <c r="G488" s="276"/>
      <c r="H488" s="221"/>
      <c r="I488" s="229"/>
    </row>
    <row r="489" spans="1:170" ht="13.5" thickBot="1">
      <c r="A489" s="338"/>
      <c r="B489" s="339"/>
      <c r="C489" s="340"/>
      <c r="D489" s="213"/>
      <c r="E489" s="341" t="s">
        <v>735</v>
      </c>
      <c r="F489" s="339" t="s">
        <v>13</v>
      </c>
      <c r="G489" s="342" t="s">
        <v>13</v>
      </c>
      <c r="H489" s="343" t="s">
        <v>13</v>
      </c>
      <c r="I489" s="344">
        <f>SUM(I487:I488)</f>
        <v>0</v>
      </c>
    </row>
    <row r="490" spans="1:170" ht="17.25" thickTop="1" thickBot="1">
      <c r="A490" s="38"/>
      <c r="B490" s="49"/>
      <c r="C490" s="36"/>
      <c r="D490" s="156"/>
      <c r="E490" s="163" t="s">
        <v>99</v>
      </c>
      <c r="F490" s="37" t="s">
        <v>13</v>
      </c>
      <c r="G490" s="164" t="s">
        <v>13</v>
      </c>
      <c r="H490" s="165" t="s">
        <v>13</v>
      </c>
      <c r="I490" s="112">
        <f>I489+I485+I473</f>
        <v>0</v>
      </c>
    </row>
    <row r="491" spans="1:170" ht="17.25" thickTop="1" thickBot="1">
      <c r="A491" s="14"/>
      <c r="B491" s="15"/>
      <c r="C491" s="16"/>
      <c r="D491" s="17"/>
      <c r="E491" s="3"/>
      <c r="F491" s="18"/>
      <c r="G491" s="19"/>
      <c r="H491" s="20"/>
      <c r="I491" s="113"/>
    </row>
    <row r="492" spans="1:170" ht="21" customHeight="1" thickTop="1" thickBot="1">
      <c r="A492" s="655" t="s">
        <v>261</v>
      </c>
      <c r="B492" s="656"/>
      <c r="C492" s="656"/>
      <c r="D492" s="656"/>
      <c r="E492" s="656"/>
      <c r="F492" s="656"/>
      <c r="G492" s="656"/>
      <c r="H492" s="657"/>
      <c r="I492" s="538">
        <f>I173+I184+I246+I260+I397+I464+I490</f>
        <v>0</v>
      </c>
    </row>
    <row r="493" spans="1:170" ht="17.25" customHeight="1" thickTop="1" thickBot="1">
      <c r="A493" s="539"/>
      <c r="B493" s="540"/>
      <c r="C493" s="540"/>
      <c r="D493" s="540"/>
      <c r="E493" s="655" t="s">
        <v>260</v>
      </c>
      <c r="F493" s="656"/>
      <c r="G493" s="656"/>
      <c r="H493" s="656"/>
      <c r="I493" s="538">
        <f>I492*0.23</f>
        <v>0</v>
      </c>
    </row>
    <row r="494" spans="1:170" ht="22.5" customHeight="1" thickTop="1" thickBot="1">
      <c r="A494" s="655" t="s">
        <v>262</v>
      </c>
      <c r="B494" s="656"/>
      <c r="C494" s="656"/>
      <c r="D494" s="656"/>
      <c r="E494" s="656"/>
      <c r="F494" s="656"/>
      <c r="G494" s="656"/>
      <c r="H494" s="657"/>
      <c r="I494" s="538">
        <f>I492+I493</f>
        <v>0</v>
      </c>
    </row>
    <row r="495" spans="1:170" s="75" customFormat="1" ht="17.25" thickTop="1" thickBot="1">
      <c r="A495" s="658" t="s">
        <v>306</v>
      </c>
      <c r="B495" s="659"/>
      <c r="C495" s="659"/>
      <c r="D495" s="659"/>
      <c r="E495" s="660"/>
      <c r="F495" s="351" t="s">
        <v>13</v>
      </c>
      <c r="G495" s="352" t="s">
        <v>13</v>
      </c>
      <c r="H495" s="353" t="s">
        <v>13</v>
      </c>
      <c r="I495" s="354" t="s">
        <v>13</v>
      </c>
      <c r="K495" s="254"/>
      <c r="L495" s="12"/>
      <c r="M495" s="51"/>
      <c r="N495" s="51"/>
      <c r="O495" s="51"/>
      <c r="P495" s="51"/>
      <c r="Q495" s="51"/>
      <c r="R495" s="51"/>
      <c r="S495" s="51"/>
      <c r="T495" s="51"/>
      <c r="U495" s="51"/>
      <c r="V495" s="51"/>
      <c r="W495" s="51"/>
      <c r="X495" s="51"/>
      <c r="Y495" s="51"/>
      <c r="Z495" s="51"/>
      <c r="AA495" s="51"/>
      <c r="AB495" s="51"/>
      <c r="AC495" s="51"/>
      <c r="AD495" s="51"/>
      <c r="AE495" s="51"/>
      <c r="AF495" s="51"/>
      <c r="AG495" s="51"/>
      <c r="AH495" s="51"/>
      <c r="AI495" s="51"/>
      <c r="AJ495" s="51"/>
      <c r="AK495" s="51"/>
      <c r="AL495" s="51"/>
      <c r="AM495" s="51"/>
      <c r="AN495" s="51"/>
      <c r="AO495" s="51"/>
      <c r="AP495" s="51"/>
      <c r="AQ495" s="51"/>
      <c r="AR495" s="51"/>
      <c r="AS495" s="51"/>
      <c r="AT495" s="51"/>
      <c r="AU495" s="51"/>
      <c r="AV495" s="51"/>
      <c r="AW495" s="51"/>
      <c r="AX495" s="51"/>
      <c r="AY495" s="51"/>
      <c r="AZ495" s="51"/>
      <c r="BA495" s="51"/>
      <c r="BB495" s="51"/>
      <c r="BC495" s="51"/>
      <c r="BD495" s="51"/>
      <c r="BE495" s="51"/>
      <c r="BF495" s="51"/>
      <c r="BG495" s="51"/>
      <c r="BH495" s="51"/>
      <c r="BI495" s="51"/>
      <c r="BJ495" s="51"/>
      <c r="BK495" s="51"/>
      <c r="BL495" s="51"/>
      <c r="BM495" s="51"/>
      <c r="BN495" s="51"/>
      <c r="BO495" s="51"/>
      <c r="BP495" s="51"/>
      <c r="BQ495" s="51"/>
      <c r="BR495" s="51"/>
      <c r="BS495" s="51"/>
      <c r="BT495" s="51"/>
      <c r="BU495" s="51"/>
      <c r="BV495" s="51"/>
      <c r="BW495" s="51"/>
      <c r="BX495" s="51"/>
      <c r="BY495" s="51"/>
      <c r="BZ495" s="51"/>
      <c r="CA495" s="51"/>
      <c r="CB495" s="51"/>
      <c r="CC495" s="51"/>
      <c r="CD495" s="51"/>
      <c r="CE495" s="51"/>
      <c r="CF495" s="51"/>
      <c r="CG495" s="51"/>
      <c r="CH495" s="51"/>
      <c r="CI495" s="51"/>
      <c r="CJ495" s="51"/>
      <c r="CK495" s="51"/>
      <c r="CL495" s="51"/>
      <c r="CM495" s="51"/>
      <c r="CN495" s="51"/>
      <c r="CO495" s="51"/>
      <c r="CP495" s="51"/>
      <c r="CQ495" s="51"/>
      <c r="CR495" s="51"/>
      <c r="CS495" s="51"/>
      <c r="CT495" s="51"/>
      <c r="CU495" s="51"/>
      <c r="CV495" s="51"/>
      <c r="CW495" s="51"/>
      <c r="CX495" s="51"/>
      <c r="CY495" s="51"/>
      <c r="CZ495" s="51"/>
      <c r="DA495" s="51"/>
      <c r="DB495" s="51"/>
      <c r="DC495" s="51"/>
      <c r="DD495" s="51"/>
      <c r="DE495" s="51"/>
      <c r="DF495" s="51"/>
      <c r="DG495" s="51"/>
      <c r="DH495" s="51"/>
      <c r="DI495" s="51"/>
      <c r="DJ495" s="51"/>
      <c r="DK495" s="51"/>
      <c r="DL495" s="51"/>
      <c r="DM495" s="51"/>
      <c r="DN495" s="51"/>
      <c r="DO495" s="51"/>
      <c r="DP495" s="51"/>
      <c r="DQ495" s="51"/>
      <c r="DR495" s="51"/>
      <c r="DS495" s="51"/>
      <c r="DT495" s="51"/>
      <c r="DU495" s="51"/>
      <c r="DV495" s="51"/>
      <c r="DW495" s="51"/>
      <c r="DX495" s="51"/>
      <c r="DY495" s="51"/>
      <c r="DZ495" s="51"/>
      <c r="EA495" s="51"/>
      <c r="EB495" s="51"/>
      <c r="EC495" s="51"/>
      <c r="ED495" s="51"/>
      <c r="EE495" s="51"/>
      <c r="EF495" s="51"/>
      <c r="EG495" s="51"/>
      <c r="EH495" s="51"/>
      <c r="EI495" s="51"/>
      <c r="EJ495" s="51"/>
      <c r="EK495" s="51"/>
      <c r="EL495" s="51"/>
      <c r="EM495" s="51"/>
      <c r="EN495" s="51"/>
      <c r="EO495" s="51"/>
      <c r="EP495" s="51"/>
      <c r="EQ495" s="51"/>
      <c r="ER495" s="51"/>
      <c r="ES495" s="51"/>
      <c r="ET495" s="51"/>
      <c r="EU495" s="51"/>
      <c r="EV495" s="51"/>
      <c r="EW495" s="51"/>
      <c r="EX495" s="51"/>
      <c r="EY495" s="51"/>
      <c r="EZ495" s="51"/>
      <c r="FA495" s="51"/>
      <c r="FB495" s="51"/>
      <c r="FC495" s="51"/>
      <c r="FD495" s="51"/>
      <c r="FE495" s="51"/>
      <c r="FF495" s="51"/>
      <c r="FG495" s="51"/>
      <c r="FH495" s="51"/>
      <c r="FI495" s="51"/>
      <c r="FJ495" s="51"/>
      <c r="FK495" s="51"/>
      <c r="FL495" s="51"/>
      <c r="FM495" s="51"/>
      <c r="FN495" s="51"/>
    </row>
    <row r="496" spans="1:170" s="75" customFormat="1" ht="17.25" thickTop="1" thickBot="1">
      <c r="A496" s="514" t="s">
        <v>325</v>
      </c>
      <c r="B496" s="515"/>
      <c r="C496" s="515"/>
      <c r="D496" s="516" t="s">
        <v>76</v>
      </c>
      <c r="E496" s="517" t="s">
        <v>368</v>
      </c>
      <c r="F496" s="518" t="s">
        <v>15</v>
      </c>
      <c r="G496" s="519" t="s">
        <v>15</v>
      </c>
      <c r="H496" s="520"/>
      <c r="I496" s="521"/>
      <c r="K496" s="254"/>
      <c r="L496" s="12"/>
      <c r="M496" s="51"/>
      <c r="N496" s="51"/>
      <c r="O496" s="51"/>
      <c r="P496" s="51"/>
      <c r="Q496" s="51"/>
      <c r="R496" s="51"/>
      <c r="S496" s="51"/>
      <c r="T496" s="51"/>
      <c r="U496" s="51"/>
      <c r="V496" s="51"/>
      <c r="W496" s="51"/>
      <c r="X496" s="51"/>
      <c r="Y496" s="51"/>
      <c r="Z496" s="51"/>
      <c r="AA496" s="51"/>
      <c r="AB496" s="51"/>
      <c r="AC496" s="51"/>
      <c r="AD496" s="51"/>
      <c r="AE496" s="51"/>
      <c r="AF496" s="51"/>
      <c r="AG496" s="51"/>
      <c r="AH496" s="51"/>
      <c r="AI496" s="51"/>
      <c r="AJ496" s="51"/>
      <c r="AK496" s="51"/>
      <c r="AL496" s="51"/>
      <c r="AM496" s="51"/>
      <c r="AN496" s="51"/>
      <c r="AO496" s="51"/>
      <c r="AP496" s="51"/>
      <c r="AQ496" s="51"/>
      <c r="AR496" s="51"/>
      <c r="AS496" s="51"/>
      <c r="AT496" s="51"/>
      <c r="AU496" s="51"/>
      <c r="AV496" s="51"/>
      <c r="AW496" s="51"/>
      <c r="AX496" s="51"/>
      <c r="AY496" s="51"/>
      <c r="AZ496" s="51"/>
      <c r="BA496" s="51"/>
      <c r="BB496" s="51"/>
      <c r="BC496" s="51"/>
      <c r="BD496" s="51"/>
      <c r="BE496" s="51"/>
      <c r="BF496" s="51"/>
      <c r="BG496" s="51"/>
      <c r="BH496" s="51"/>
      <c r="BI496" s="51"/>
      <c r="BJ496" s="51"/>
      <c r="BK496" s="51"/>
      <c r="BL496" s="51"/>
      <c r="BM496" s="51"/>
      <c r="BN496" s="51"/>
      <c r="BO496" s="51"/>
      <c r="BP496" s="51"/>
      <c r="BQ496" s="51"/>
      <c r="BR496" s="51"/>
      <c r="BS496" s="51"/>
      <c r="BT496" s="51"/>
      <c r="BU496" s="51"/>
      <c r="BV496" s="51"/>
      <c r="BW496" s="51"/>
      <c r="BX496" s="51"/>
      <c r="BY496" s="51"/>
      <c r="BZ496" s="51"/>
      <c r="CA496" s="51"/>
      <c r="CB496" s="51"/>
      <c r="CC496" s="51"/>
      <c r="CD496" s="51"/>
      <c r="CE496" s="51"/>
      <c r="CF496" s="51"/>
      <c r="CG496" s="51"/>
      <c r="CH496" s="51"/>
      <c r="CI496" s="51"/>
      <c r="CJ496" s="51"/>
      <c r="CK496" s="51"/>
      <c r="CL496" s="51"/>
      <c r="CM496" s="51"/>
      <c r="CN496" s="51"/>
      <c r="CO496" s="51"/>
      <c r="CP496" s="51"/>
      <c r="CQ496" s="51"/>
      <c r="CR496" s="51"/>
      <c r="CS496" s="51"/>
      <c r="CT496" s="51"/>
      <c r="CU496" s="51"/>
      <c r="CV496" s="51"/>
      <c r="CW496" s="51"/>
      <c r="CX496" s="51"/>
      <c r="CY496" s="51"/>
      <c r="CZ496" s="51"/>
      <c r="DA496" s="51"/>
      <c r="DB496" s="51"/>
      <c r="DC496" s="51"/>
      <c r="DD496" s="51"/>
      <c r="DE496" s="51"/>
      <c r="DF496" s="51"/>
      <c r="DG496" s="51"/>
      <c r="DH496" s="51"/>
      <c r="DI496" s="51"/>
      <c r="DJ496" s="51"/>
      <c r="DK496" s="51"/>
      <c r="DL496" s="51"/>
      <c r="DM496" s="51"/>
      <c r="DN496" s="51"/>
      <c r="DO496" s="51"/>
      <c r="DP496" s="51"/>
      <c r="DQ496" s="51"/>
      <c r="DR496" s="51"/>
      <c r="DS496" s="51"/>
      <c r="DT496" s="51"/>
      <c r="DU496" s="51"/>
      <c r="DV496" s="51"/>
      <c r="DW496" s="51"/>
      <c r="DX496" s="51"/>
      <c r="DY496" s="51"/>
      <c r="DZ496" s="51"/>
      <c r="EA496" s="51"/>
      <c r="EB496" s="51"/>
      <c r="EC496" s="51"/>
      <c r="ED496" s="51"/>
      <c r="EE496" s="51"/>
      <c r="EF496" s="51"/>
      <c r="EG496" s="51"/>
      <c r="EH496" s="51"/>
      <c r="EI496" s="51"/>
      <c r="EJ496" s="51"/>
      <c r="EK496" s="51"/>
      <c r="EL496" s="51"/>
      <c r="EM496" s="51"/>
      <c r="EN496" s="51"/>
      <c r="EO496" s="51"/>
      <c r="EP496" s="51"/>
      <c r="EQ496" s="51"/>
      <c r="ER496" s="51"/>
      <c r="ES496" s="51"/>
      <c r="ET496" s="51"/>
      <c r="EU496" s="51"/>
      <c r="EV496" s="51"/>
      <c r="EW496" s="51"/>
      <c r="EX496" s="51"/>
      <c r="EY496" s="51"/>
      <c r="EZ496" s="51"/>
      <c r="FA496" s="51"/>
      <c r="FB496" s="51"/>
      <c r="FC496" s="51"/>
      <c r="FD496" s="51"/>
      <c r="FE496" s="51"/>
      <c r="FF496" s="51"/>
      <c r="FG496" s="51"/>
      <c r="FH496" s="51"/>
      <c r="FI496" s="51"/>
      <c r="FJ496" s="51"/>
      <c r="FK496" s="51"/>
      <c r="FL496" s="51"/>
      <c r="FM496" s="51"/>
      <c r="FN496" s="51"/>
    </row>
    <row r="497" spans="1:170" s="75" customFormat="1" ht="13.5" thickTop="1">
      <c r="A497" s="217"/>
      <c r="B497" s="218" t="s">
        <v>116</v>
      </c>
      <c r="C497" s="179"/>
      <c r="D497" s="219" t="s">
        <v>75</v>
      </c>
      <c r="E497" s="215" t="s">
        <v>48</v>
      </c>
      <c r="F497" s="223" t="s">
        <v>13</v>
      </c>
      <c r="G497" s="264" t="s">
        <v>13</v>
      </c>
      <c r="H497" s="224" t="s">
        <v>13</v>
      </c>
      <c r="I497" s="227" t="s">
        <v>13</v>
      </c>
      <c r="K497" s="254"/>
      <c r="L497" s="12"/>
      <c r="M497" s="51"/>
      <c r="N497" s="51"/>
      <c r="O497" s="51"/>
      <c r="P497" s="51"/>
      <c r="Q497" s="51"/>
      <c r="R497" s="51"/>
      <c r="S497" s="51"/>
      <c r="T497" s="51"/>
      <c r="U497" s="51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51"/>
      <c r="AH497" s="51"/>
      <c r="AI497" s="51"/>
      <c r="AJ497" s="51"/>
      <c r="AK497" s="51"/>
      <c r="AL497" s="51"/>
      <c r="AM497" s="51"/>
      <c r="AN497" s="51"/>
      <c r="AO497" s="51"/>
      <c r="AP497" s="51"/>
      <c r="AQ497" s="51"/>
      <c r="AR497" s="51"/>
      <c r="AS497" s="51"/>
      <c r="AT497" s="51"/>
      <c r="AU497" s="51"/>
      <c r="AV497" s="51"/>
      <c r="AW497" s="51"/>
      <c r="AX497" s="51"/>
      <c r="AY497" s="51"/>
      <c r="AZ497" s="51"/>
      <c r="BA497" s="51"/>
      <c r="BB497" s="51"/>
      <c r="BC497" s="51"/>
      <c r="BD497" s="51"/>
      <c r="BE497" s="51"/>
      <c r="BF497" s="51"/>
      <c r="BG497" s="51"/>
      <c r="BH497" s="51"/>
      <c r="BI497" s="51"/>
      <c r="BJ497" s="51"/>
      <c r="BK497" s="51"/>
      <c r="BL497" s="51"/>
      <c r="BM497" s="51"/>
      <c r="BN497" s="51"/>
      <c r="BO497" s="51"/>
      <c r="BP497" s="51"/>
      <c r="BQ497" s="51"/>
      <c r="BR497" s="51"/>
      <c r="BS497" s="51"/>
      <c r="BT497" s="51"/>
      <c r="BU497" s="51"/>
      <c r="BV497" s="51"/>
      <c r="BW497" s="51"/>
      <c r="BX497" s="51"/>
      <c r="BY497" s="51"/>
      <c r="BZ497" s="51"/>
      <c r="CA497" s="51"/>
      <c r="CB497" s="51"/>
      <c r="CC497" s="51"/>
      <c r="CD497" s="51"/>
      <c r="CE497" s="51"/>
      <c r="CF497" s="51"/>
      <c r="CG497" s="51"/>
      <c r="CH497" s="51"/>
      <c r="CI497" s="51"/>
      <c r="CJ497" s="51"/>
      <c r="CK497" s="51"/>
      <c r="CL497" s="51"/>
      <c r="CM497" s="51"/>
      <c r="CN497" s="51"/>
      <c r="CO497" s="51"/>
      <c r="CP497" s="51"/>
      <c r="CQ497" s="51"/>
      <c r="CR497" s="51"/>
      <c r="CS497" s="51"/>
      <c r="CT497" s="51"/>
      <c r="CU497" s="51"/>
      <c r="CV497" s="51"/>
      <c r="CW497" s="51"/>
      <c r="CX497" s="51"/>
      <c r="CY497" s="51"/>
      <c r="CZ497" s="51"/>
      <c r="DA497" s="51"/>
      <c r="DB497" s="51"/>
      <c r="DC497" s="51"/>
      <c r="DD497" s="51"/>
      <c r="DE497" s="51"/>
      <c r="DF497" s="51"/>
      <c r="DG497" s="51"/>
      <c r="DH497" s="51"/>
      <c r="DI497" s="51"/>
      <c r="DJ497" s="51"/>
      <c r="DK497" s="51"/>
      <c r="DL497" s="51"/>
      <c r="DM497" s="51"/>
      <c r="DN497" s="51"/>
      <c r="DO497" s="51"/>
      <c r="DP497" s="51"/>
      <c r="DQ497" s="51"/>
      <c r="DR497" s="51"/>
      <c r="DS497" s="51"/>
      <c r="DT497" s="51"/>
      <c r="DU497" s="51"/>
      <c r="DV497" s="51"/>
      <c r="DW497" s="51"/>
      <c r="DX497" s="51"/>
      <c r="DY497" s="51"/>
      <c r="DZ497" s="51"/>
      <c r="EA497" s="51"/>
      <c r="EB497" s="51"/>
      <c r="EC497" s="51"/>
      <c r="ED497" s="51"/>
      <c r="EE497" s="51"/>
      <c r="EF497" s="51"/>
      <c r="EG497" s="51"/>
      <c r="EH497" s="51"/>
      <c r="EI497" s="51"/>
      <c r="EJ497" s="51"/>
      <c r="EK497" s="51"/>
      <c r="EL497" s="51"/>
      <c r="EM497" s="51"/>
      <c r="EN497" s="51"/>
      <c r="EO497" s="51"/>
      <c r="EP497" s="51"/>
      <c r="EQ497" s="51"/>
      <c r="ER497" s="51"/>
      <c r="ES497" s="51"/>
      <c r="ET497" s="51"/>
      <c r="EU497" s="51"/>
      <c r="EV497" s="51"/>
      <c r="EW497" s="51"/>
      <c r="EX497" s="51"/>
      <c r="EY497" s="51"/>
      <c r="EZ497" s="51"/>
      <c r="FA497" s="51"/>
      <c r="FB497" s="51"/>
      <c r="FC497" s="51"/>
      <c r="FD497" s="51"/>
      <c r="FE497" s="51"/>
      <c r="FF497" s="51"/>
      <c r="FG497" s="51"/>
      <c r="FH497" s="51"/>
      <c r="FI497" s="51"/>
      <c r="FJ497" s="51"/>
      <c r="FK497" s="51"/>
      <c r="FL497" s="51"/>
      <c r="FM497" s="51"/>
      <c r="FN497" s="51"/>
    </row>
    <row r="498" spans="1:170" s="75" customFormat="1" ht="38.25">
      <c r="A498" s="380">
        <v>188</v>
      </c>
      <c r="B498" s="384"/>
      <c r="C498" s="381"/>
      <c r="D498" s="384"/>
      <c r="E498" s="553" t="s">
        <v>821</v>
      </c>
      <c r="F498" s="400" t="s">
        <v>21</v>
      </c>
      <c r="G498" s="385">
        <v>270</v>
      </c>
      <c r="H498" s="386"/>
      <c r="I498" s="387"/>
      <c r="K498" s="254"/>
      <c r="L498" s="12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51"/>
      <c r="AV498" s="51"/>
      <c r="AW498" s="51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51"/>
      <c r="BJ498" s="51"/>
      <c r="BK498" s="51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51"/>
      <c r="BX498" s="51"/>
      <c r="BY498" s="51"/>
      <c r="BZ498" s="51"/>
      <c r="CA498" s="51"/>
      <c r="CB498" s="51"/>
      <c r="CC498" s="51"/>
      <c r="CD498" s="51"/>
      <c r="CE498" s="51"/>
      <c r="CF498" s="51"/>
      <c r="CG498" s="51"/>
      <c r="CH498" s="51"/>
      <c r="CI498" s="51"/>
      <c r="CJ498" s="51"/>
      <c r="CK498" s="51"/>
      <c r="CL498" s="51"/>
      <c r="CM498" s="51"/>
      <c r="CN498" s="51"/>
      <c r="CO498" s="51"/>
      <c r="CP498" s="51"/>
      <c r="CQ498" s="51"/>
      <c r="CR498" s="51"/>
      <c r="CS498" s="51"/>
      <c r="CT498" s="51"/>
      <c r="CU498" s="51"/>
      <c r="CV498" s="51"/>
      <c r="CW498" s="51"/>
      <c r="CX498" s="51"/>
      <c r="CY498" s="51"/>
      <c r="CZ498" s="51"/>
      <c r="DA498" s="51"/>
      <c r="DB498" s="51"/>
      <c r="DC498" s="51"/>
      <c r="DD498" s="51"/>
      <c r="DE498" s="51"/>
      <c r="DF498" s="51"/>
      <c r="DG498" s="51"/>
      <c r="DH498" s="51"/>
      <c r="DI498" s="51"/>
      <c r="DJ498" s="51"/>
      <c r="DK498" s="51"/>
      <c r="DL498" s="51"/>
      <c r="DM498" s="51"/>
      <c r="DN498" s="51"/>
      <c r="DO498" s="51"/>
      <c r="DP498" s="51"/>
      <c r="DQ498" s="51"/>
      <c r="DR498" s="51"/>
      <c r="DS498" s="51"/>
      <c r="DT498" s="51"/>
      <c r="DU498" s="51"/>
      <c r="DV498" s="51"/>
      <c r="DW498" s="51"/>
      <c r="DX498" s="51"/>
      <c r="DY498" s="51"/>
      <c r="DZ498" s="51"/>
      <c r="EA498" s="51"/>
      <c r="EB498" s="51"/>
      <c r="EC498" s="51"/>
      <c r="ED498" s="51"/>
      <c r="EE498" s="51"/>
      <c r="EF498" s="51"/>
      <c r="EG498" s="51"/>
      <c r="EH498" s="51"/>
      <c r="EI498" s="51"/>
      <c r="EJ498" s="51"/>
      <c r="EK498" s="51"/>
      <c r="EL498" s="51"/>
      <c r="EM498" s="51"/>
      <c r="EN498" s="51"/>
      <c r="EO498" s="51"/>
      <c r="EP498" s="51"/>
      <c r="EQ498" s="51"/>
      <c r="ER498" s="51"/>
      <c r="ES498" s="51"/>
      <c r="ET498" s="51"/>
      <c r="EU498" s="51"/>
      <c r="EV498" s="51"/>
      <c r="EW498" s="51"/>
      <c r="EX498" s="51"/>
      <c r="EY498" s="51"/>
      <c r="EZ498" s="51"/>
      <c r="FA498" s="51"/>
      <c r="FB498" s="51"/>
      <c r="FC498" s="51"/>
      <c r="FD498" s="51"/>
      <c r="FE498" s="51"/>
      <c r="FF498" s="51"/>
      <c r="FG498" s="51"/>
      <c r="FH498" s="51"/>
      <c r="FI498" s="51"/>
      <c r="FJ498" s="51"/>
      <c r="FK498" s="51"/>
      <c r="FL498" s="51"/>
      <c r="FM498" s="51"/>
      <c r="FN498" s="51"/>
    </row>
    <row r="499" spans="1:170">
      <c r="A499" s="380"/>
      <c r="B499" s="384"/>
      <c r="C499" s="398" t="s">
        <v>264</v>
      </c>
      <c r="D499" s="384"/>
      <c r="E499" s="405" t="s">
        <v>265</v>
      </c>
      <c r="F499" s="400"/>
      <c r="G499" s="407"/>
      <c r="H499" s="386"/>
      <c r="I499" s="401"/>
    </row>
    <row r="500" spans="1:170" ht="38.25">
      <c r="A500" s="380">
        <v>189</v>
      </c>
      <c r="B500" s="384"/>
      <c r="C500" s="381"/>
      <c r="D500" s="403"/>
      <c r="E500" s="555" t="s">
        <v>822</v>
      </c>
      <c r="F500" s="400" t="s">
        <v>21</v>
      </c>
      <c r="G500" s="385">
        <v>162</v>
      </c>
      <c r="H500" s="386"/>
      <c r="I500" s="387"/>
    </row>
    <row r="501" spans="1:170">
      <c r="A501" s="455"/>
      <c r="B501" s="398"/>
      <c r="C501" s="398" t="s">
        <v>266</v>
      </c>
      <c r="D501" s="398"/>
      <c r="E501" s="405" t="s">
        <v>267</v>
      </c>
      <c r="F501" s="400"/>
      <c r="G501" s="617"/>
      <c r="H501" s="435"/>
      <c r="I501" s="561"/>
    </row>
    <row r="502" spans="1:170" ht="13.5" thickBot="1">
      <c r="A502" s="409"/>
      <c r="B502" s="411"/>
      <c r="C502" s="411"/>
      <c r="D502" s="411"/>
      <c r="E502" s="411" t="s">
        <v>57</v>
      </c>
      <c r="F502" s="410" t="s">
        <v>13</v>
      </c>
      <c r="G502" s="410" t="s">
        <v>13</v>
      </c>
      <c r="H502" s="412" t="s">
        <v>13</v>
      </c>
      <c r="I502" s="413">
        <f>I498+I500</f>
        <v>0</v>
      </c>
    </row>
    <row r="503" spans="1:170" ht="13.5" thickTop="1">
      <c r="A503" s="217"/>
      <c r="B503" s="218"/>
      <c r="C503" s="179"/>
      <c r="D503" s="219" t="s">
        <v>268</v>
      </c>
      <c r="E503" s="215" t="s">
        <v>269</v>
      </c>
      <c r="F503" s="218" t="s">
        <v>13</v>
      </c>
      <c r="G503" s="183" t="s">
        <v>13</v>
      </c>
      <c r="H503" s="319" t="s">
        <v>13</v>
      </c>
      <c r="I503" s="227" t="s">
        <v>13</v>
      </c>
    </row>
    <row r="504" spans="1:170" ht="76.5">
      <c r="A504" s="380">
        <v>190</v>
      </c>
      <c r="B504" s="381"/>
      <c r="C504" s="499"/>
      <c r="D504" s="382"/>
      <c r="E504" s="537" t="s">
        <v>895</v>
      </c>
      <c r="F504" s="384" t="s">
        <v>22</v>
      </c>
      <c r="G504" s="385">
        <v>87</v>
      </c>
      <c r="H504" s="386"/>
      <c r="I504" s="387"/>
      <c r="K504" s="189"/>
    </row>
    <row r="505" spans="1:170">
      <c r="A505" s="380"/>
      <c r="B505" s="381"/>
      <c r="C505" s="398" t="s">
        <v>270</v>
      </c>
      <c r="D505" s="382"/>
      <c r="E505" s="618" t="s">
        <v>764</v>
      </c>
      <c r="F505" s="384"/>
      <c r="G505" s="405"/>
      <c r="H505" s="386"/>
      <c r="I505" s="387"/>
    </row>
    <row r="506" spans="1:170" ht="76.5">
      <c r="A506" s="380">
        <v>191</v>
      </c>
      <c r="B506" s="381"/>
      <c r="C506" s="499"/>
      <c r="D506" s="382"/>
      <c r="E506" s="537" t="s">
        <v>896</v>
      </c>
      <c r="F506" s="384" t="s">
        <v>21</v>
      </c>
      <c r="G506" s="385">
        <v>65.7</v>
      </c>
      <c r="H506" s="386"/>
      <c r="I506" s="387"/>
      <c r="K506" s="189"/>
    </row>
    <row r="507" spans="1:170">
      <c r="A507" s="380"/>
      <c r="B507" s="381"/>
      <c r="C507" s="398" t="s">
        <v>271</v>
      </c>
      <c r="D507" s="382"/>
      <c r="E507" s="405" t="s">
        <v>765</v>
      </c>
      <c r="F507" s="384"/>
      <c r="G507" s="405"/>
      <c r="H507" s="386"/>
      <c r="I507" s="387"/>
    </row>
    <row r="508" spans="1:170" ht="13.5" thickBot="1">
      <c r="A508" s="409"/>
      <c r="B508" s="411"/>
      <c r="C508" s="411"/>
      <c r="D508" s="411"/>
      <c r="E508" s="411" t="s">
        <v>272</v>
      </c>
      <c r="F508" s="410" t="s">
        <v>13</v>
      </c>
      <c r="G508" s="410" t="s">
        <v>13</v>
      </c>
      <c r="H508" s="412" t="s">
        <v>13</v>
      </c>
      <c r="I508" s="413">
        <f>SUM(I504:I506)</f>
        <v>0</v>
      </c>
    </row>
    <row r="509" spans="1:170" ht="13.5" thickTop="1">
      <c r="A509" s="217"/>
      <c r="B509" s="218"/>
      <c r="C509" s="179"/>
      <c r="D509" s="219" t="s">
        <v>273</v>
      </c>
      <c r="E509" s="215" t="s">
        <v>301</v>
      </c>
      <c r="F509" s="218" t="s">
        <v>13</v>
      </c>
      <c r="G509" s="183" t="s">
        <v>13</v>
      </c>
      <c r="H509" s="319" t="s">
        <v>13</v>
      </c>
      <c r="I509" s="227" t="s">
        <v>13</v>
      </c>
    </row>
    <row r="510" spans="1:170" ht="63.75">
      <c r="A510" s="380">
        <v>192</v>
      </c>
      <c r="B510" s="381"/>
      <c r="C510" s="499"/>
      <c r="D510" s="382"/>
      <c r="E510" s="513" t="s">
        <v>304</v>
      </c>
      <c r="F510" s="384" t="s">
        <v>22</v>
      </c>
      <c r="G510" s="385">
        <v>74</v>
      </c>
      <c r="H510" s="386"/>
      <c r="I510" s="387"/>
      <c r="K510" s="419"/>
    </row>
    <row r="511" spans="1:170">
      <c r="A511" s="380"/>
      <c r="B511" s="381"/>
      <c r="C511" s="398" t="s">
        <v>274</v>
      </c>
      <c r="D511" s="382"/>
      <c r="E511" s="405" t="s">
        <v>766</v>
      </c>
      <c r="F511" s="384"/>
      <c r="G511" s="405"/>
      <c r="H511" s="386"/>
      <c r="I511" s="387"/>
      <c r="K511" s="419"/>
    </row>
    <row r="512" spans="1:170">
      <c r="A512" s="380">
        <v>193</v>
      </c>
      <c r="B512" s="381"/>
      <c r="C512" s="499"/>
      <c r="D512" s="382"/>
      <c r="E512" s="513" t="s">
        <v>275</v>
      </c>
      <c r="F512" s="384" t="s">
        <v>22</v>
      </c>
      <c r="G512" s="385">
        <v>173.2</v>
      </c>
      <c r="H512" s="386"/>
      <c r="I512" s="387"/>
      <c r="K512" s="419"/>
    </row>
    <row r="513" spans="1:11">
      <c r="A513" s="380"/>
      <c r="B513" s="381"/>
      <c r="C513" s="398" t="s">
        <v>276</v>
      </c>
      <c r="D513" s="382"/>
      <c r="E513" s="405" t="s">
        <v>767</v>
      </c>
      <c r="F513" s="384"/>
      <c r="G513" s="405"/>
      <c r="H513" s="386"/>
      <c r="I513" s="387"/>
      <c r="K513" s="419"/>
    </row>
    <row r="514" spans="1:11">
      <c r="A514" s="380">
        <v>194</v>
      </c>
      <c r="B514" s="381"/>
      <c r="C514" s="499"/>
      <c r="D514" s="382"/>
      <c r="E514" s="513" t="s">
        <v>277</v>
      </c>
      <c r="F514" s="384" t="s">
        <v>22</v>
      </c>
      <c r="G514" s="385">
        <v>7.3</v>
      </c>
      <c r="H514" s="386"/>
      <c r="I514" s="387"/>
      <c r="K514" s="419"/>
    </row>
    <row r="515" spans="1:11">
      <c r="A515" s="380"/>
      <c r="B515" s="381"/>
      <c r="C515" s="398" t="s">
        <v>278</v>
      </c>
      <c r="D515" s="382"/>
      <c r="E515" s="405" t="s">
        <v>768</v>
      </c>
      <c r="F515" s="384"/>
      <c r="G515" s="405"/>
      <c r="H515" s="386"/>
      <c r="I515" s="387"/>
      <c r="K515" s="419"/>
    </row>
    <row r="516" spans="1:11">
      <c r="A516" s="380">
        <v>195</v>
      </c>
      <c r="B516" s="381"/>
      <c r="C516" s="499"/>
      <c r="D516" s="382"/>
      <c r="E516" s="513" t="s">
        <v>279</v>
      </c>
      <c r="F516" s="384" t="s">
        <v>22</v>
      </c>
      <c r="G516" s="385">
        <v>5</v>
      </c>
      <c r="H516" s="386"/>
      <c r="I516" s="387"/>
      <c r="K516" s="419"/>
    </row>
    <row r="517" spans="1:11">
      <c r="A517" s="380"/>
      <c r="B517" s="381"/>
      <c r="C517" s="398" t="s">
        <v>280</v>
      </c>
      <c r="D517" s="382"/>
      <c r="E517" s="405" t="s">
        <v>769</v>
      </c>
      <c r="F517" s="384"/>
      <c r="G517" s="405"/>
      <c r="H517" s="386"/>
      <c r="I517" s="387"/>
      <c r="K517" s="419"/>
    </row>
    <row r="518" spans="1:11" ht="25.5">
      <c r="A518" s="380">
        <v>196</v>
      </c>
      <c r="B518" s="381"/>
      <c r="C518" s="398"/>
      <c r="D518" s="382"/>
      <c r="E518" s="513" t="s">
        <v>281</v>
      </c>
      <c r="F518" s="384" t="s">
        <v>12</v>
      </c>
      <c r="G518" s="415">
        <v>2</v>
      </c>
      <c r="H518" s="386"/>
      <c r="I518" s="387"/>
      <c r="K518" s="419"/>
    </row>
    <row r="519" spans="1:11">
      <c r="A519" s="380"/>
      <c r="B519" s="381"/>
      <c r="C519" s="398" t="s">
        <v>282</v>
      </c>
      <c r="D519" s="382"/>
      <c r="E519" s="405" t="s">
        <v>770</v>
      </c>
      <c r="F519" s="384"/>
      <c r="G519" s="405"/>
      <c r="H519" s="386"/>
      <c r="I519" s="387"/>
      <c r="K519" s="419"/>
    </row>
    <row r="520" spans="1:11" ht="25.5">
      <c r="A520" s="380">
        <v>197</v>
      </c>
      <c r="B520" s="381"/>
      <c r="C520" s="398"/>
      <c r="D520" s="382"/>
      <c r="E520" s="513" t="s">
        <v>283</v>
      </c>
      <c r="F520" s="384" t="s">
        <v>22</v>
      </c>
      <c r="G520" s="385">
        <v>18.5</v>
      </c>
      <c r="H520" s="386"/>
      <c r="I520" s="387"/>
      <c r="K520" s="419"/>
    </row>
    <row r="521" spans="1:11">
      <c r="A521" s="380"/>
      <c r="B521" s="381"/>
      <c r="C521" s="398" t="s">
        <v>284</v>
      </c>
      <c r="D521" s="382"/>
      <c r="E521" s="405" t="s">
        <v>771</v>
      </c>
      <c r="F521" s="384"/>
      <c r="G521" s="405"/>
      <c r="H521" s="386"/>
      <c r="I521" s="387"/>
      <c r="K521" s="419"/>
    </row>
    <row r="522" spans="1:11">
      <c r="A522" s="380">
        <v>198</v>
      </c>
      <c r="B522" s="381"/>
      <c r="C522" s="398"/>
      <c r="D522" s="382"/>
      <c r="E522" s="513" t="s">
        <v>285</v>
      </c>
      <c r="F522" s="384" t="s">
        <v>12</v>
      </c>
      <c r="G522" s="415">
        <v>1</v>
      </c>
      <c r="H522" s="386"/>
      <c r="I522" s="387"/>
      <c r="K522" s="419"/>
    </row>
    <row r="523" spans="1:11">
      <c r="A523" s="380"/>
      <c r="B523" s="381"/>
      <c r="C523" s="398" t="s">
        <v>286</v>
      </c>
      <c r="D523" s="382"/>
      <c r="E523" s="405" t="s">
        <v>754</v>
      </c>
      <c r="F523" s="384"/>
      <c r="G523" s="405"/>
      <c r="H523" s="386"/>
      <c r="I523" s="387"/>
      <c r="K523" s="419"/>
    </row>
    <row r="524" spans="1:11">
      <c r="A524" s="380">
        <v>199</v>
      </c>
      <c r="B524" s="381"/>
      <c r="C524" s="398"/>
      <c r="D524" s="382"/>
      <c r="E524" s="513" t="s">
        <v>287</v>
      </c>
      <c r="F524" s="384" t="s">
        <v>12</v>
      </c>
      <c r="G524" s="415">
        <v>11</v>
      </c>
      <c r="H524" s="386"/>
      <c r="I524" s="387"/>
      <c r="K524" s="419"/>
    </row>
    <row r="525" spans="1:11">
      <c r="A525" s="380"/>
      <c r="B525" s="381"/>
      <c r="C525" s="398" t="s">
        <v>288</v>
      </c>
      <c r="D525" s="382"/>
      <c r="E525" s="405" t="s">
        <v>772</v>
      </c>
      <c r="F525" s="384"/>
      <c r="G525" s="619"/>
      <c r="H525" s="386"/>
      <c r="I525" s="387"/>
      <c r="K525" s="419"/>
    </row>
    <row r="526" spans="1:11">
      <c r="A526" s="380">
        <v>200</v>
      </c>
      <c r="B526" s="381"/>
      <c r="C526" s="398"/>
      <c r="D526" s="382"/>
      <c r="E526" s="513" t="s">
        <v>289</v>
      </c>
      <c r="F526" s="384" t="s">
        <v>12</v>
      </c>
      <c r="G526" s="415">
        <v>2</v>
      </c>
      <c r="H526" s="386"/>
      <c r="I526" s="387"/>
      <c r="K526" s="419"/>
    </row>
    <row r="527" spans="1:11">
      <c r="A527" s="380"/>
      <c r="B527" s="381"/>
      <c r="C527" s="398" t="s">
        <v>290</v>
      </c>
      <c r="D527" s="382"/>
      <c r="E527" s="405" t="s">
        <v>770</v>
      </c>
      <c r="F527" s="384"/>
      <c r="G527" s="405"/>
      <c r="H527" s="386"/>
      <c r="I527" s="387"/>
      <c r="K527" s="419"/>
    </row>
    <row r="528" spans="1:11" ht="25.5">
      <c r="A528" s="380">
        <f>A526+1</f>
        <v>201</v>
      </c>
      <c r="B528" s="381"/>
      <c r="C528" s="398"/>
      <c r="D528" s="382"/>
      <c r="E528" s="513" t="s">
        <v>305</v>
      </c>
      <c r="F528" s="384" t="s">
        <v>12</v>
      </c>
      <c r="G528" s="385">
        <v>1</v>
      </c>
      <c r="H528" s="386"/>
      <c r="I528" s="387"/>
      <c r="K528" s="419"/>
    </row>
    <row r="529" spans="1:11">
      <c r="A529" s="380"/>
      <c r="B529" s="381"/>
      <c r="C529" s="398" t="s">
        <v>291</v>
      </c>
      <c r="D529" s="382"/>
      <c r="E529" s="405" t="s">
        <v>754</v>
      </c>
      <c r="F529" s="384"/>
      <c r="G529" s="405"/>
      <c r="H529" s="386"/>
      <c r="I529" s="387"/>
      <c r="K529" s="419"/>
    </row>
    <row r="530" spans="1:11" ht="38.25">
      <c r="A530" s="380">
        <f>A528+1</f>
        <v>202</v>
      </c>
      <c r="B530" s="381"/>
      <c r="C530" s="398"/>
      <c r="D530" s="382"/>
      <c r="E530" s="513" t="s">
        <v>292</v>
      </c>
      <c r="F530" s="384" t="s">
        <v>22</v>
      </c>
      <c r="G530" s="385">
        <v>280</v>
      </c>
      <c r="H530" s="386"/>
      <c r="I530" s="387"/>
      <c r="K530" s="419"/>
    </row>
    <row r="531" spans="1:11">
      <c r="A531" s="380"/>
      <c r="B531" s="381"/>
      <c r="C531" s="398" t="s">
        <v>293</v>
      </c>
      <c r="D531" s="382"/>
      <c r="E531" s="405" t="s">
        <v>773</v>
      </c>
      <c r="F531" s="384"/>
      <c r="G531" s="405"/>
      <c r="H531" s="386"/>
      <c r="I531" s="387"/>
      <c r="K531" s="419"/>
    </row>
    <row r="532" spans="1:11" ht="38.25">
      <c r="A532" s="380">
        <f>A530+1</f>
        <v>203</v>
      </c>
      <c r="B532" s="381"/>
      <c r="C532" s="398"/>
      <c r="D532" s="382"/>
      <c r="E532" s="513" t="s">
        <v>294</v>
      </c>
      <c r="F532" s="384" t="s">
        <v>22</v>
      </c>
      <c r="G532" s="385">
        <v>58</v>
      </c>
      <c r="H532" s="386"/>
      <c r="I532" s="387"/>
      <c r="K532" s="419"/>
    </row>
    <row r="533" spans="1:11">
      <c r="A533" s="380"/>
      <c r="B533" s="381"/>
      <c r="C533" s="398" t="s">
        <v>295</v>
      </c>
      <c r="D533" s="382"/>
      <c r="E533" s="405" t="s">
        <v>774</v>
      </c>
      <c r="F533" s="384"/>
      <c r="G533" s="405"/>
      <c r="H533" s="386"/>
      <c r="I533" s="387"/>
      <c r="K533" s="419"/>
    </row>
    <row r="534" spans="1:11">
      <c r="A534" s="380">
        <f>A532+1</f>
        <v>204</v>
      </c>
      <c r="B534" s="381"/>
      <c r="C534" s="398"/>
      <c r="D534" s="382"/>
      <c r="E534" s="513" t="s">
        <v>296</v>
      </c>
      <c r="F534" s="384" t="s">
        <v>22</v>
      </c>
      <c r="G534" s="385">
        <v>150</v>
      </c>
      <c r="H534" s="386"/>
      <c r="I534" s="387"/>
      <c r="K534" s="419"/>
    </row>
    <row r="535" spans="1:11">
      <c r="A535" s="380"/>
      <c r="B535" s="381"/>
      <c r="C535" s="398" t="s">
        <v>297</v>
      </c>
      <c r="D535" s="382"/>
      <c r="E535" s="405" t="s">
        <v>775</v>
      </c>
      <c r="F535" s="384"/>
      <c r="G535" s="405"/>
      <c r="H535" s="190"/>
      <c r="I535" s="387"/>
    </row>
    <row r="536" spans="1:11" ht="13.5" thickBot="1">
      <c r="A536" s="409"/>
      <c r="B536" s="411"/>
      <c r="C536" s="411"/>
      <c r="D536" s="411"/>
      <c r="E536" s="411" t="s">
        <v>369</v>
      </c>
      <c r="F536" s="410" t="s">
        <v>13</v>
      </c>
      <c r="G536" s="410" t="s">
        <v>13</v>
      </c>
      <c r="H536" s="412" t="s">
        <v>13</v>
      </c>
      <c r="I536" s="413">
        <f>SUM(I510:I534)</f>
        <v>0</v>
      </c>
    </row>
    <row r="537" spans="1:11" ht="17.25" thickTop="1" thickBot="1">
      <c r="A537" s="522"/>
      <c r="B537" s="523"/>
      <c r="C537" s="524"/>
      <c r="D537" s="525"/>
      <c r="E537" s="526" t="s">
        <v>47</v>
      </c>
      <c r="F537" s="527" t="s">
        <v>13</v>
      </c>
      <c r="G537" s="528" t="s">
        <v>13</v>
      </c>
      <c r="H537" s="529" t="s">
        <v>13</v>
      </c>
      <c r="I537" s="530">
        <f>I502+I508+I536</f>
        <v>0</v>
      </c>
    </row>
    <row r="538" spans="1:11" ht="16.5" thickTop="1">
      <c r="A538" s="456" t="s">
        <v>326</v>
      </c>
      <c r="B538" s="457" t="s">
        <v>115</v>
      </c>
      <c r="C538" s="458"/>
      <c r="D538" s="459" t="s">
        <v>49</v>
      </c>
      <c r="E538" s="460" t="s">
        <v>50</v>
      </c>
      <c r="F538" s="457" t="s">
        <v>13</v>
      </c>
      <c r="G538" s="461" t="s">
        <v>13</v>
      </c>
      <c r="H538" s="462" t="s">
        <v>13</v>
      </c>
      <c r="I538" s="463" t="s">
        <v>13</v>
      </c>
    </row>
    <row r="539" spans="1:11" ht="63.75">
      <c r="A539" s="439">
        <v>205</v>
      </c>
      <c r="B539" s="441"/>
      <c r="C539" s="464"/>
      <c r="D539" s="431" t="s">
        <v>78</v>
      </c>
      <c r="E539" s="430" t="s">
        <v>323</v>
      </c>
      <c r="F539" s="441" t="s">
        <v>52</v>
      </c>
      <c r="G539" s="465">
        <f>7.65+11.169+264.996+331.52+26.64+3.2+(403.2/2)+10.4</f>
        <v>857.18</v>
      </c>
      <c r="H539" s="443"/>
      <c r="I539" s="444"/>
      <c r="K539" s="419"/>
    </row>
    <row r="540" spans="1:11" ht="13.5" thickBot="1">
      <c r="A540" s="380"/>
      <c r="B540" s="384"/>
      <c r="C540" s="398" t="s">
        <v>298</v>
      </c>
      <c r="D540" s="403"/>
      <c r="E540" s="398" t="s">
        <v>760</v>
      </c>
      <c r="F540" s="400"/>
      <c r="G540" s="405"/>
      <c r="H540" s="435"/>
      <c r="I540" s="428"/>
    </row>
    <row r="541" spans="1:11" ht="39" thickTop="1">
      <c r="A541" s="209">
        <v>206</v>
      </c>
      <c r="B541" s="182"/>
      <c r="C541" s="182"/>
      <c r="D541" s="219" t="s">
        <v>77</v>
      </c>
      <c r="E541" s="182" t="s">
        <v>302</v>
      </c>
      <c r="F541" s="219" t="s">
        <v>52</v>
      </c>
      <c r="G541" s="234">
        <f>0.675+1.8+2.633+0.986+2.628+3.778+23.38+62.35+89.631+23.68+106.56+201.28+2.498+24.15+3.3+0.8+6.4+(406.2/2)</f>
        <v>759.63</v>
      </c>
      <c r="H541" s="211"/>
      <c r="I541" s="231"/>
      <c r="K541" s="419"/>
    </row>
    <row r="542" spans="1:11">
      <c r="A542" s="380"/>
      <c r="B542" s="384"/>
      <c r="C542" s="398" t="s">
        <v>299</v>
      </c>
      <c r="D542" s="403"/>
      <c r="E542" s="398" t="s">
        <v>761</v>
      </c>
      <c r="F542" s="400"/>
      <c r="G542" s="405"/>
      <c r="H542" s="435"/>
      <c r="I542" s="428"/>
    </row>
    <row r="543" spans="1:11" ht="16.5" thickBot="1">
      <c r="A543" s="522"/>
      <c r="B543" s="523"/>
      <c r="C543" s="524"/>
      <c r="D543" s="525"/>
      <c r="E543" s="532" t="s">
        <v>51</v>
      </c>
      <c r="F543" s="533" t="s">
        <v>13</v>
      </c>
      <c r="G543" s="534" t="s">
        <v>13</v>
      </c>
      <c r="H543" s="535" t="s">
        <v>13</v>
      </c>
      <c r="I543" s="536">
        <f>I539+I541</f>
        <v>0</v>
      </c>
    </row>
    <row r="544" spans="1:11" ht="16.5" thickTop="1">
      <c r="A544" s="456" t="s">
        <v>327</v>
      </c>
      <c r="B544" s="457" t="s">
        <v>120</v>
      </c>
      <c r="C544" s="458"/>
      <c r="D544" s="459" t="s">
        <v>26</v>
      </c>
      <c r="E544" s="503" t="s">
        <v>27</v>
      </c>
      <c r="F544" s="497" t="s">
        <v>13</v>
      </c>
      <c r="G544" s="511" t="s">
        <v>13</v>
      </c>
      <c r="H544" s="498" t="s">
        <v>13</v>
      </c>
      <c r="I544" s="463" t="s">
        <v>13</v>
      </c>
    </row>
    <row r="545" spans="1:9">
      <c r="A545" s="429"/>
      <c r="B545" s="431"/>
      <c r="C545" s="431"/>
      <c r="D545" s="431"/>
      <c r="E545" s="430" t="s">
        <v>84</v>
      </c>
      <c r="F545" s="476"/>
      <c r="G545" s="512"/>
      <c r="H545" s="433"/>
      <c r="I545" s="434"/>
    </row>
    <row r="546" spans="1:9" ht="14.25">
      <c r="A546" s="439">
        <v>207</v>
      </c>
      <c r="B546" s="440"/>
      <c r="C546" s="440"/>
      <c r="D546" s="441" t="s">
        <v>83</v>
      </c>
      <c r="E546" s="440" t="s">
        <v>152</v>
      </c>
      <c r="F546" s="442" t="s">
        <v>151</v>
      </c>
      <c r="G546" s="465">
        <v>270</v>
      </c>
      <c r="H546" s="443"/>
      <c r="I546" s="444"/>
    </row>
    <row r="547" spans="1:9">
      <c r="A547" s="380"/>
      <c r="B547" s="384"/>
      <c r="C547" s="398" t="s">
        <v>300</v>
      </c>
      <c r="D547" s="585"/>
      <c r="E547" s="453" t="s">
        <v>762</v>
      </c>
      <c r="F547" s="586"/>
      <c r="G547" s="405"/>
      <c r="H547" s="445"/>
      <c r="I547" s="446"/>
    </row>
    <row r="548" spans="1:9" ht="16.5" thickBot="1">
      <c r="A548" s="466"/>
      <c r="B548" s="467"/>
      <c r="C548" s="468"/>
      <c r="D548" s="469"/>
      <c r="E548" s="501" t="s">
        <v>28</v>
      </c>
      <c r="F548" s="508" t="s">
        <v>13</v>
      </c>
      <c r="G548" s="509" t="s">
        <v>13</v>
      </c>
      <c r="H548" s="510" t="s">
        <v>13</v>
      </c>
      <c r="I548" s="502">
        <f>I546</f>
        <v>0</v>
      </c>
    </row>
    <row r="549" spans="1:9" ht="34.5" customHeight="1" thickTop="1" thickBot="1">
      <c r="A549" s="652" t="s">
        <v>370</v>
      </c>
      <c r="B549" s="653"/>
      <c r="C549" s="653"/>
      <c r="D549" s="653"/>
      <c r="E549" s="653"/>
      <c r="F549" s="653"/>
      <c r="G549" s="653"/>
      <c r="H549" s="654"/>
      <c r="I549" s="538">
        <f>I537+I543+I548</f>
        <v>0</v>
      </c>
    </row>
    <row r="550" spans="1:9" ht="25.5" customHeight="1" thickTop="1" thickBot="1">
      <c r="A550" s="539"/>
      <c r="B550" s="540"/>
      <c r="C550" s="540"/>
      <c r="D550" s="540"/>
      <c r="E550" s="655" t="s">
        <v>260</v>
      </c>
      <c r="F550" s="656"/>
      <c r="G550" s="656"/>
      <c r="H550" s="656"/>
      <c r="I550" s="538">
        <f>I549*0.23</f>
        <v>0</v>
      </c>
    </row>
    <row r="551" spans="1:9" ht="25.5" customHeight="1" thickTop="1" thickBot="1">
      <c r="A551" s="655" t="s">
        <v>303</v>
      </c>
      <c r="B551" s="656"/>
      <c r="C551" s="656"/>
      <c r="D551" s="656"/>
      <c r="E551" s="656"/>
      <c r="F551" s="656"/>
      <c r="G551" s="656"/>
      <c r="H551" s="657"/>
      <c r="I551" s="538">
        <f>I549+I550</f>
        <v>0</v>
      </c>
    </row>
    <row r="552" spans="1:9" ht="17.25" thickTop="1" thickBot="1">
      <c r="A552" s="658" t="s">
        <v>776</v>
      </c>
      <c r="B552" s="659"/>
      <c r="C552" s="659"/>
      <c r="D552" s="659"/>
      <c r="E552" s="660"/>
      <c r="F552" s="351" t="s">
        <v>13</v>
      </c>
      <c r="G552" s="454" t="s">
        <v>13</v>
      </c>
      <c r="H552" s="353" t="s">
        <v>13</v>
      </c>
      <c r="I552" s="354" t="s">
        <v>13</v>
      </c>
    </row>
    <row r="553" spans="1:9" ht="17.25" thickTop="1" thickBot="1">
      <c r="A553" s="514" t="s">
        <v>328</v>
      </c>
      <c r="B553" s="515"/>
      <c r="C553" s="515"/>
      <c r="D553" s="516" t="s">
        <v>76</v>
      </c>
      <c r="E553" s="517" t="s">
        <v>14</v>
      </c>
      <c r="F553" s="518" t="s">
        <v>15</v>
      </c>
      <c r="G553" s="519" t="s">
        <v>15</v>
      </c>
      <c r="H553" s="520"/>
      <c r="I553" s="521"/>
    </row>
    <row r="554" spans="1:9" ht="13.5" thickTop="1">
      <c r="A554" s="217"/>
      <c r="B554" s="218" t="s">
        <v>116</v>
      </c>
      <c r="C554" s="179"/>
      <c r="D554" s="219" t="s">
        <v>75</v>
      </c>
      <c r="E554" s="215" t="s">
        <v>48</v>
      </c>
      <c r="F554" s="223" t="s">
        <v>13</v>
      </c>
      <c r="G554" s="264" t="s">
        <v>13</v>
      </c>
      <c r="H554" s="224" t="s">
        <v>13</v>
      </c>
      <c r="I554" s="227" t="s">
        <v>13</v>
      </c>
    </row>
    <row r="555" spans="1:9" ht="40.5" customHeight="1">
      <c r="A555" s="380">
        <v>208</v>
      </c>
      <c r="B555" s="384"/>
      <c r="C555" s="381"/>
      <c r="D555" s="384"/>
      <c r="E555" s="553" t="s">
        <v>821</v>
      </c>
      <c r="F555" s="400" t="s">
        <v>21</v>
      </c>
      <c r="G555" s="385">
        <v>340</v>
      </c>
      <c r="H555" s="386"/>
      <c r="I555" s="387"/>
    </row>
    <row r="556" spans="1:9">
      <c r="A556" s="380"/>
      <c r="B556" s="384"/>
      <c r="C556" s="398" t="s">
        <v>307</v>
      </c>
      <c r="D556" s="384"/>
      <c r="E556" s="405" t="s">
        <v>308</v>
      </c>
      <c r="F556" s="400"/>
      <c r="G556" s="407"/>
      <c r="H556" s="386"/>
      <c r="I556" s="401"/>
    </row>
    <row r="557" spans="1:9" ht="38.25">
      <c r="A557" s="380">
        <v>209</v>
      </c>
      <c r="B557" s="384"/>
      <c r="C557" s="381"/>
      <c r="D557" s="403"/>
      <c r="E557" s="555" t="s">
        <v>822</v>
      </c>
      <c r="F557" s="400" t="s">
        <v>21</v>
      </c>
      <c r="G557" s="385">
        <v>174</v>
      </c>
      <c r="H557" s="386"/>
      <c r="I557" s="387"/>
    </row>
    <row r="558" spans="1:9">
      <c r="A558" s="455"/>
      <c r="B558" s="398"/>
      <c r="C558" s="398" t="s">
        <v>309</v>
      </c>
      <c r="D558" s="398"/>
      <c r="E558" s="405" t="s">
        <v>310</v>
      </c>
      <c r="F558" s="400"/>
      <c r="G558" s="617"/>
      <c r="H558" s="435"/>
      <c r="I558" s="428"/>
    </row>
    <row r="559" spans="1:9" ht="13.5" thickBot="1">
      <c r="A559" s="409"/>
      <c r="B559" s="411"/>
      <c r="C559" s="411"/>
      <c r="D559" s="411"/>
      <c r="E559" s="411" t="s">
        <v>57</v>
      </c>
      <c r="F559" s="410" t="s">
        <v>13</v>
      </c>
      <c r="G559" s="410" t="s">
        <v>13</v>
      </c>
      <c r="H559" s="412" t="s">
        <v>13</v>
      </c>
      <c r="I559" s="413">
        <f>I555+I557</f>
        <v>0</v>
      </c>
    </row>
    <row r="560" spans="1:9" ht="13.5" thickTop="1">
      <c r="A560" s="217"/>
      <c r="B560" s="218"/>
      <c r="C560" s="179"/>
      <c r="D560" s="219" t="s">
        <v>268</v>
      </c>
      <c r="E560" s="215" t="s">
        <v>311</v>
      </c>
      <c r="F560" s="223" t="s">
        <v>13</v>
      </c>
      <c r="G560" s="264" t="s">
        <v>13</v>
      </c>
      <c r="H560" s="224" t="s">
        <v>13</v>
      </c>
      <c r="I560" s="227" t="s">
        <v>13</v>
      </c>
    </row>
    <row r="561" spans="1:12" ht="51">
      <c r="A561" s="380">
        <v>210</v>
      </c>
      <c r="B561" s="381"/>
      <c r="C561" s="499"/>
      <c r="D561" s="382"/>
      <c r="E561" s="648" t="s">
        <v>899</v>
      </c>
      <c r="F561" s="384" t="s">
        <v>22</v>
      </c>
      <c r="G561" s="385">
        <v>56.5</v>
      </c>
      <c r="H561" s="386"/>
      <c r="I561" s="387"/>
      <c r="K561" s="500"/>
    </row>
    <row r="562" spans="1:12">
      <c r="A562" s="380"/>
      <c r="B562" s="381"/>
      <c r="C562" s="398" t="s">
        <v>312</v>
      </c>
      <c r="D562" s="382"/>
      <c r="E562" s="405" t="s">
        <v>759</v>
      </c>
      <c r="F562" s="384"/>
      <c r="G562" s="405"/>
      <c r="H562" s="386"/>
      <c r="I562" s="387"/>
      <c r="K562" s="386"/>
    </row>
    <row r="563" spans="1:12" s="647" customFormat="1">
      <c r="A563" s="636">
        <v>211</v>
      </c>
      <c r="B563" s="637"/>
      <c r="C563" s="638"/>
      <c r="D563" s="639"/>
      <c r="E563" s="649" t="s">
        <v>898</v>
      </c>
      <c r="F563" s="640" t="s">
        <v>22</v>
      </c>
      <c r="G563" s="641">
        <v>28.5</v>
      </c>
      <c r="H563" s="642"/>
      <c r="I563" s="643"/>
      <c r="J563" s="644"/>
      <c r="K563" s="645"/>
      <c r="L563" s="646"/>
    </row>
    <row r="564" spans="1:12">
      <c r="A564" s="380"/>
      <c r="B564" s="381"/>
      <c r="C564" s="398" t="s">
        <v>313</v>
      </c>
      <c r="D564" s="382"/>
      <c r="E564" s="405" t="s">
        <v>758</v>
      </c>
      <c r="F564" s="384"/>
      <c r="G564" s="405"/>
      <c r="H564" s="386"/>
      <c r="I564" s="387"/>
      <c r="K564" s="386"/>
    </row>
    <row r="565" spans="1:12" ht="38.25">
      <c r="A565" s="380">
        <v>212</v>
      </c>
      <c r="B565" s="381"/>
      <c r="C565" s="499"/>
      <c r="D565" s="382"/>
      <c r="E565" s="648" t="s">
        <v>900</v>
      </c>
      <c r="F565" s="384" t="s">
        <v>22</v>
      </c>
      <c r="G565" s="385">
        <v>126.5</v>
      </c>
      <c r="H565" s="386"/>
      <c r="I565" s="387"/>
      <c r="K565" s="500"/>
    </row>
    <row r="566" spans="1:12">
      <c r="A566" s="380"/>
      <c r="B566" s="381"/>
      <c r="C566" s="398" t="s">
        <v>314</v>
      </c>
      <c r="D566" s="382"/>
      <c r="E566" s="405" t="s">
        <v>757</v>
      </c>
      <c r="F566" s="384"/>
      <c r="G566" s="405"/>
      <c r="H566" s="386"/>
      <c r="I566" s="387"/>
      <c r="K566" s="386"/>
    </row>
    <row r="567" spans="1:12" ht="38.25">
      <c r="A567" s="380">
        <v>213</v>
      </c>
      <c r="B567" s="381"/>
      <c r="C567" s="499"/>
      <c r="D567" s="382"/>
      <c r="E567" s="648" t="s">
        <v>901</v>
      </c>
      <c r="F567" s="384" t="s">
        <v>12</v>
      </c>
      <c r="G567" s="415">
        <v>1</v>
      </c>
      <c r="H567" s="386"/>
      <c r="I567" s="387"/>
      <c r="K567" s="500"/>
    </row>
    <row r="568" spans="1:12">
      <c r="A568" s="380"/>
      <c r="B568" s="381"/>
      <c r="C568" s="398" t="s">
        <v>315</v>
      </c>
      <c r="D568" s="382"/>
      <c r="E568" s="405" t="s">
        <v>754</v>
      </c>
      <c r="F568" s="384"/>
      <c r="G568" s="619"/>
      <c r="H568" s="386"/>
      <c r="I568" s="387"/>
      <c r="K568" s="386"/>
    </row>
    <row r="569" spans="1:12" ht="25.5">
      <c r="A569" s="380">
        <v>214</v>
      </c>
      <c r="B569" s="381"/>
      <c r="C569" s="499"/>
      <c r="D569" s="382"/>
      <c r="E569" s="648" t="s">
        <v>902</v>
      </c>
      <c r="F569" s="384" t="s">
        <v>12</v>
      </c>
      <c r="G569" s="415">
        <v>7</v>
      </c>
      <c r="H569" s="386"/>
      <c r="I569" s="387"/>
      <c r="K569" s="500"/>
    </row>
    <row r="570" spans="1:12">
      <c r="A570" s="380"/>
      <c r="B570" s="381"/>
      <c r="C570" s="398" t="s">
        <v>316</v>
      </c>
      <c r="D570" s="382"/>
      <c r="E570" s="405" t="s">
        <v>756</v>
      </c>
      <c r="F570" s="384"/>
      <c r="G570" s="619"/>
      <c r="H570" s="386"/>
      <c r="I570" s="387"/>
      <c r="K570" s="386"/>
    </row>
    <row r="571" spans="1:12" ht="25.5">
      <c r="A571" s="380">
        <v>215</v>
      </c>
      <c r="B571" s="381"/>
      <c r="C571" s="499"/>
      <c r="D571" s="382"/>
      <c r="E571" s="648" t="s">
        <v>903</v>
      </c>
      <c r="F571" s="384" t="s">
        <v>12</v>
      </c>
      <c r="G571" s="415">
        <v>1</v>
      </c>
      <c r="H571" s="386"/>
      <c r="I571" s="387"/>
      <c r="K571" s="500"/>
    </row>
    <row r="572" spans="1:12">
      <c r="A572" s="380"/>
      <c r="B572" s="381"/>
      <c r="C572" s="398" t="s">
        <v>317</v>
      </c>
      <c r="D572" s="382"/>
      <c r="E572" s="405" t="s">
        <v>754</v>
      </c>
      <c r="F572" s="384"/>
      <c r="G572" s="619"/>
      <c r="H572" s="386"/>
      <c r="I572" s="387"/>
      <c r="K572" s="386"/>
    </row>
    <row r="573" spans="1:12" ht="38.25">
      <c r="A573" s="380">
        <v>216</v>
      </c>
      <c r="B573" s="381"/>
      <c r="C573" s="499"/>
      <c r="D573" s="382"/>
      <c r="E573" s="648" t="s">
        <v>904</v>
      </c>
      <c r="F573" s="384" t="s">
        <v>12</v>
      </c>
      <c r="G573" s="415">
        <v>9</v>
      </c>
      <c r="H573" s="386"/>
      <c r="I573" s="387"/>
      <c r="K573" s="500"/>
    </row>
    <row r="574" spans="1:12">
      <c r="A574" s="380"/>
      <c r="B574" s="381"/>
      <c r="C574" s="398" t="s">
        <v>318</v>
      </c>
      <c r="D574" s="382"/>
      <c r="E574" s="405" t="s">
        <v>755</v>
      </c>
      <c r="F574" s="384"/>
      <c r="G574" s="619"/>
      <c r="H574" s="386"/>
      <c r="I574" s="387"/>
      <c r="K574" s="386"/>
    </row>
    <row r="575" spans="1:12" ht="25.5">
      <c r="A575" s="380">
        <v>217</v>
      </c>
      <c r="B575" s="381"/>
      <c r="C575" s="499"/>
      <c r="D575" s="382"/>
      <c r="E575" s="648" t="s">
        <v>905</v>
      </c>
      <c r="F575" s="384" t="s">
        <v>12</v>
      </c>
      <c r="G575" s="415">
        <v>1</v>
      </c>
      <c r="H575" s="386"/>
      <c r="I575" s="387"/>
      <c r="K575" s="500"/>
    </row>
    <row r="576" spans="1:12">
      <c r="A576" s="380"/>
      <c r="B576" s="381"/>
      <c r="C576" s="398" t="s">
        <v>319</v>
      </c>
      <c r="D576" s="382"/>
      <c r="E576" s="405" t="s">
        <v>754</v>
      </c>
      <c r="F576" s="384"/>
      <c r="G576" s="619"/>
      <c r="H576" s="386"/>
      <c r="I576" s="387"/>
      <c r="K576" s="386"/>
    </row>
    <row r="577" spans="1:11" ht="38.25">
      <c r="A577" s="380">
        <v>218</v>
      </c>
      <c r="B577" s="381"/>
      <c r="C577" s="499"/>
      <c r="D577" s="382"/>
      <c r="E577" s="648" t="s">
        <v>906</v>
      </c>
      <c r="F577" s="384" t="s">
        <v>12</v>
      </c>
      <c r="G577" s="415">
        <v>1</v>
      </c>
      <c r="H577" s="386"/>
      <c r="I577" s="387"/>
      <c r="K577" s="500"/>
    </row>
    <row r="578" spans="1:11">
      <c r="A578" s="380"/>
      <c r="B578" s="381"/>
      <c r="C578" s="398" t="s">
        <v>320</v>
      </c>
      <c r="D578" s="382"/>
      <c r="E578" s="405" t="s">
        <v>753</v>
      </c>
      <c r="F578" s="384"/>
      <c r="G578" s="619"/>
      <c r="H578" s="386"/>
      <c r="I578" s="387"/>
      <c r="K578" s="386"/>
    </row>
    <row r="579" spans="1:11" ht="25.5">
      <c r="A579" s="380">
        <v>219</v>
      </c>
      <c r="B579" s="381"/>
      <c r="C579" s="499"/>
      <c r="D579" s="382"/>
      <c r="E579" s="650" t="s">
        <v>907</v>
      </c>
      <c r="F579" s="384" t="s">
        <v>22</v>
      </c>
      <c r="G579" s="415">
        <v>42</v>
      </c>
      <c r="H579" s="386"/>
      <c r="I579" s="387"/>
      <c r="K579" s="500"/>
    </row>
    <row r="580" spans="1:11">
      <c r="A580" s="380"/>
      <c r="B580" s="381"/>
      <c r="C580" s="398" t="s">
        <v>321</v>
      </c>
      <c r="D580" s="382"/>
      <c r="E580" s="405" t="s">
        <v>752</v>
      </c>
      <c r="F580" s="384"/>
      <c r="G580" s="405"/>
      <c r="H580" s="386"/>
      <c r="I580" s="387"/>
      <c r="K580" s="386"/>
    </row>
    <row r="581" spans="1:11" ht="38.25">
      <c r="A581" s="380">
        <v>220</v>
      </c>
      <c r="B581" s="381"/>
      <c r="C581" s="499"/>
      <c r="D581" s="382"/>
      <c r="E581" s="650" t="s">
        <v>908</v>
      </c>
      <c r="F581" s="384" t="s">
        <v>22</v>
      </c>
      <c r="G581" s="385">
        <v>130</v>
      </c>
      <c r="H581" s="386"/>
      <c r="I581" s="387"/>
      <c r="K581" s="500"/>
    </row>
    <row r="582" spans="1:11">
      <c r="A582" s="380"/>
      <c r="B582" s="381"/>
      <c r="C582" s="398" t="s">
        <v>321</v>
      </c>
      <c r="D582" s="382"/>
      <c r="E582" s="405" t="s">
        <v>751</v>
      </c>
      <c r="F582" s="384"/>
      <c r="G582" s="405"/>
      <c r="H582" s="386"/>
      <c r="I582" s="387"/>
    </row>
    <row r="583" spans="1:11">
      <c r="A583" s="380">
        <v>221</v>
      </c>
      <c r="B583" s="381"/>
      <c r="C583" s="499"/>
      <c r="D583" s="382"/>
      <c r="E583" s="650" t="s">
        <v>777</v>
      </c>
      <c r="F583" s="384" t="s">
        <v>21</v>
      </c>
      <c r="G583" s="385">
        <v>50</v>
      </c>
      <c r="H583" s="386"/>
      <c r="I583" s="387"/>
    </row>
    <row r="584" spans="1:11">
      <c r="A584" s="380"/>
      <c r="B584" s="381"/>
      <c r="C584" s="398" t="s">
        <v>331</v>
      </c>
      <c r="D584" s="382"/>
      <c r="E584" s="405" t="s">
        <v>750</v>
      </c>
      <c r="F584" s="384"/>
      <c r="G584" s="405"/>
      <c r="H584" s="386"/>
      <c r="I584" s="387"/>
    </row>
    <row r="585" spans="1:11" ht="13.5" thickBot="1">
      <c r="A585" s="531"/>
      <c r="B585" s="411"/>
      <c r="C585" s="411"/>
      <c r="D585" s="411"/>
      <c r="E585" s="411" t="s">
        <v>322</v>
      </c>
      <c r="F585" s="410" t="s">
        <v>13</v>
      </c>
      <c r="G585" s="410" t="s">
        <v>13</v>
      </c>
      <c r="H585" s="412" t="s">
        <v>13</v>
      </c>
      <c r="I585" s="413">
        <f>SUM(I561:I583)</f>
        <v>0</v>
      </c>
    </row>
    <row r="586" spans="1:11" ht="17.25" thickTop="1" thickBot="1">
      <c r="A586" s="522"/>
      <c r="B586" s="523"/>
      <c r="C586" s="524"/>
      <c r="D586" s="525"/>
      <c r="E586" s="526" t="s">
        <v>47</v>
      </c>
      <c r="F586" s="527" t="s">
        <v>13</v>
      </c>
      <c r="G586" s="528" t="s">
        <v>13</v>
      </c>
      <c r="H586" s="529" t="s">
        <v>13</v>
      </c>
      <c r="I586" s="530">
        <f>I559+I585</f>
        <v>0</v>
      </c>
    </row>
    <row r="587" spans="1:11" ht="16.5" thickTop="1">
      <c r="A587" s="456" t="s">
        <v>329</v>
      </c>
      <c r="B587" s="457" t="s">
        <v>115</v>
      </c>
      <c r="C587" s="458"/>
      <c r="D587" s="459" t="s">
        <v>49</v>
      </c>
      <c r="E587" s="460" t="s">
        <v>50</v>
      </c>
      <c r="F587" s="457" t="s">
        <v>13</v>
      </c>
      <c r="G587" s="461" t="s">
        <v>13</v>
      </c>
      <c r="H587" s="462" t="s">
        <v>13</v>
      </c>
      <c r="I587" s="463" t="s">
        <v>13</v>
      </c>
    </row>
    <row r="588" spans="1:11" ht="63.75">
      <c r="A588" s="439">
        <v>222</v>
      </c>
      <c r="B588" s="441"/>
      <c r="C588" s="464"/>
      <c r="D588" s="431" t="s">
        <v>78</v>
      </c>
      <c r="E588" s="430" t="s">
        <v>324</v>
      </c>
      <c r="F588" s="441" t="s">
        <v>52</v>
      </c>
      <c r="G588" s="465">
        <f>289.845+56.43+202.4+5.805+138.6+1.6+32.4+61.25+10+(199.5/2)+(338/2)</f>
        <v>1067.08</v>
      </c>
      <c r="H588" s="443"/>
      <c r="I588" s="444"/>
    </row>
    <row r="589" spans="1:11">
      <c r="A589" s="426"/>
      <c r="B589" s="427"/>
      <c r="C589" s="398" t="s">
        <v>236</v>
      </c>
      <c r="D589" s="403"/>
      <c r="E589" s="398" t="s">
        <v>330</v>
      </c>
      <c r="F589" s="400"/>
      <c r="G589" s="405"/>
      <c r="H589" s="435"/>
      <c r="I589" s="561"/>
    </row>
    <row r="590" spans="1:11">
      <c r="A590" s="429"/>
      <c r="B590" s="431"/>
      <c r="C590" s="431"/>
      <c r="D590" s="431"/>
      <c r="E590" s="436" t="s">
        <v>65</v>
      </c>
      <c r="F590" s="431" t="s">
        <v>13</v>
      </c>
      <c r="G590" s="431" t="s">
        <v>13</v>
      </c>
      <c r="H590" s="437" t="s">
        <v>13</v>
      </c>
      <c r="I590" s="434"/>
    </row>
    <row r="591" spans="1:11" ht="38.25">
      <c r="A591" s="429">
        <v>223</v>
      </c>
      <c r="B591" s="430"/>
      <c r="C591" s="430"/>
      <c r="D591" s="431" t="s">
        <v>77</v>
      </c>
      <c r="E591" s="430" t="s">
        <v>749</v>
      </c>
      <c r="F591" s="431" t="s">
        <v>52</v>
      </c>
      <c r="G591" s="432">
        <f>21.47+95.203+128.82+4.703+19.181+28.215+12.65+59.278+126.5+0.8+5.8+5.6+122.23+1.286+28.331+2.45+37.769+0.4+8+(199.5/2)+(338/2)</f>
        <v>977.44</v>
      </c>
      <c r="H591" s="433"/>
      <c r="I591" s="444"/>
    </row>
    <row r="592" spans="1:11">
      <c r="A592" s="426"/>
      <c r="B592" s="427"/>
      <c r="C592" s="398" t="s">
        <v>235</v>
      </c>
      <c r="D592" s="403"/>
      <c r="E592" s="398" t="s">
        <v>623</v>
      </c>
      <c r="F592" s="400"/>
      <c r="G592" s="405"/>
      <c r="H592" s="435"/>
      <c r="I592" s="561"/>
    </row>
    <row r="593" spans="1:12" ht="16.5" thickBot="1">
      <c r="A593" s="466"/>
      <c r="B593" s="467"/>
      <c r="C593" s="468"/>
      <c r="D593" s="469"/>
      <c r="E593" s="470" t="s">
        <v>51</v>
      </c>
      <c r="F593" s="471" t="s">
        <v>13</v>
      </c>
      <c r="G593" s="472" t="s">
        <v>13</v>
      </c>
      <c r="H593" s="473" t="s">
        <v>13</v>
      </c>
      <c r="I593" s="474">
        <f>SUM(I588:I591)</f>
        <v>0</v>
      </c>
    </row>
    <row r="594" spans="1:12" s="204" customFormat="1" ht="16.5" thickTop="1">
      <c r="A594" s="456" t="s">
        <v>366</v>
      </c>
      <c r="B594" s="457" t="s">
        <v>117</v>
      </c>
      <c r="C594" s="458"/>
      <c r="D594" s="459" t="s">
        <v>23</v>
      </c>
      <c r="E594" s="503" t="s">
        <v>24</v>
      </c>
      <c r="F594" s="504" t="s">
        <v>13</v>
      </c>
      <c r="G594" s="505" t="s">
        <v>13</v>
      </c>
      <c r="H594" s="506" t="s">
        <v>13</v>
      </c>
      <c r="I594" s="507" t="s">
        <v>13</v>
      </c>
      <c r="J594" s="205"/>
      <c r="K594" s="254"/>
      <c r="L594" s="12"/>
    </row>
    <row r="595" spans="1:12" s="204" customFormat="1">
      <c r="A595" s="439"/>
      <c r="B595" s="441"/>
      <c r="C595" s="464"/>
      <c r="D595" s="431" t="s">
        <v>79</v>
      </c>
      <c r="E595" s="477" t="s">
        <v>61</v>
      </c>
      <c r="F595" s="442" t="s">
        <v>13</v>
      </c>
      <c r="G595" s="478" t="s">
        <v>13</v>
      </c>
      <c r="H595" s="443" t="s">
        <v>13</v>
      </c>
      <c r="I595" s="444" t="s">
        <v>13</v>
      </c>
      <c r="J595" s="205"/>
      <c r="K595" s="254"/>
      <c r="L595" s="12"/>
    </row>
    <row r="596" spans="1:12" s="204" customFormat="1" ht="51">
      <c r="A596" s="380">
        <v>224</v>
      </c>
      <c r="B596" s="384"/>
      <c r="C596" s="475"/>
      <c r="D596" s="389"/>
      <c r="E596" s="383" t="s">
        <v>353</v>
      </c>
      <c r="F596" s="400" t="s">
        <v>21</v>
      </c>
      <c r="G596" s="385">
        <v>563</v>
      </c>
      <c r="H596" s="386"/>
      <c r="I596" s="387"/>
      <c r="J596" s="205"/>
      <c r="K596" s="254"/>
      <c r="L596" s="12"/>
    </row>
    <row r="597" spans="1:12" s="204" customFormat="1">
      <c r="A597" s="380"/>
      <c r="B597" s="384"/>
      <c r="C597" s="398" t="s">
        <v>234</v>
      </c>
      <c r="D597" s="585"/>
      <c r="E597" s="453" t="s">
        <v>763</v>
      </c>
      <c r="F597" s="586"/>
      <c r="G597" s="405"/>
      <c r="H597" s="386"/>
      <c r="I597" s="401"/>
      <c r="J597" s="205"/>
      <c r="K597" s="254"/>
      <c r="L597" s="12"/>
    </row>
    <row r="598" spans="1:12" s="204" customFormat="1">
      <c r="A598" s="429"/>
      <c r="B598" s="431"/>
      <c r="C598" s="431"/>
      <c r="D598" s="431"/>
      <c r="E598" s="436" t="s">
        <v>67</v>
      </c>
      <c r="F598" s="476" t="s">
        <v>13</v>
      </c>
      <c r="G598" s="476"/>
      <c r="H598" s="433" t="s">
        <v>13</v>
      </c>
      <c r="I598" s="434"/>
      <c r="J598" s="205"/>
      <c r="K598" s="254"/>
      <c r="L598" s="12"/>
    </row>
    <row r="599" spans="1:12" s="204" customFormat="1">
      <c r="A599" s="439"/>
      <c r="B599" s="441"/>
      <c r="C599" s="464"/>
      <c r="D599" s="431" t="s">
        <v>146</v>
      </c>
      <c r="E599" s="477" t="s">
        <v>147</v>
      </c>
      <c r="F599" s="442" t="s">
        <v>13</v>
      </c>
      <c r="G599" s="478" t="s">
        <v>13</v>
      </c>
      <c r="H599" s="443" t="s">
        <v>13</v>
      </c>
      <c r="I599" s="444" t="s">
        <v>13</v>
      </c>
      <c r="J599" s="205"/>
      <c r="K599" s="254"/>
      <c r="L599" s="12"/>
    </row>
    <row r="600" spans="1:12" s="204" customFormat="1" ht="25.5">
      <c r="A600" s="380">
        <v>225</v>
      </c>
      <c r="B600" s="384"/>
      <c r="C600" s="475"/>
      <c r="D600" s="384"/>
      <c r="E600" s="620" t="s">
        <v>60</v>
      </c>
      <c r="F600" s="400" t="s">
        <v>21</v>
      </c>
      <c r="G600" s="385">
        <v>411</v>
      </c>
      <c r="H600" s="386"/>
      <c r="I600" s="387"/>
      <c r="J600" s="205"/>
      <c r="K600" s="254"/>
      <c r="L600" s="12"/>
    </row>
    <row r="601" spans="1:12" s="204" customFormat="1">
      <c r="A601" s="380"/>
      <c r="B601" s="384"/>
      <c r="C601" s="398" t="s">
        <v>354</v>
      </c>
      <c r="D601" s="585"/>
      <c r="E601" s="453" t="s">
        <v>355</v>
      </c>
      <c r="F601" s="586"/>
      <c r="G601" s="405"/>
      <c r="H601" s="445"/>
      <c r="I601" s="446"/>
      <c r="J601" s="205"/>
      <c r="K601" s="254"/>
      <c r="L601" s="12"/>
    </row>
    <row r="602" spans="1:12" s="204" customFormat="1" ht="25.5">
      <c r="A602" s="380">
        <v>226</v>
      </c>
      <c r="B602" s="384"/>
      <c r="C602" s="475"/>
      <c r="D602" s="384"/>
      <c r="E602" s="620" t="s">
        <v>59</v>
      </c>
      <c r="F602" s="400" t="s">
        <v>58</v>
      </c>
      <c r="G602" s="385">
        <v>145</v>
      </c>
      <c r="H602" s="386"/>
      <c r="I602" s="387"/>
      <c r="J602" s="205"/>
      <c r="K602" s="254"/>
      <c r="L602" s="12"/>
    </row>
    <row r="603" spans="1:12" s="204" customFormat="1">
      <c r="A603" s="479"/>
      <c r="B603" s="480"/>
      <c r="C603" s="621" t="s">
        <v>356</v>
      </c>
      <c r="D603" s="622"/>
      <c r="E603" s="621" t="s">
        <v>357</v>
      </c>
      <c r="F603" s="623"/>
      <c r="G603" s="624"/>
      <c r="H603" s="481"/>
      <c r="I603" s="625"/>
      <c r="J603" s="205"/>
      <c r="K603" s="254"/>
      <c r="L603" s="12"/>
    </row>
    <row r="604" spans="1:12" s="204" customFormat="1" ht="25.5">
      <c r="A604" s="429"/>
      <c r="B604" s="431"/>
      <c r="C604" s="431"/>
      <c r="D604" s="431"/>
      <c r="E604" s="436" t="s">
        <v>66</v>
      </c>
      <c r="F604" s="476" t="s">
        <v>13</v>
      </c>
      <c r="G604" s="476" t="s">
        <v>13</v>
      </c>
      <c r="H604" s="433" t="s">
        <v>13</v>
      </c>
      <c r="I604" s="434"/>
      <c r="J604" s="205"/>
      <c r="K604" s="254"/>
      <c r="L604" s="12"/>
    </row>
    <row r="605" spans="1:12" s="204" customFormat="1" ht="25.5">
      <c r="A605" s="482"/>
      <c r="B605" s="483" t="s">
        <v>144</v>
      </c>
      <c r="C605" s="484"/>
      <c r="D605" s="485" t="s">
        <v>128</v>
      </c>
      <c r="E605" s="477" t="s">
        <v>148</v>
      </c>
      <c r="F605" s="486" t="s">
        <v>13</v>
      </c>
      <c r="G605" s="486" t="s">
        <v>13</v>
      </c>
      <c r="H605" s="487" t="s">
        <v>13</v>
      </c>
      <c r="I605" s="488" t="s">
        <v>13</v>
      </c>
      <c r="J605" s="205"/>
      <c r="K605" s="254"/>
      <c r="L605" s="12"/>
    </row>
    <row r="606" spans="1:12" s="204" customFormat="1" ht="14.25">
      <c r="A606" s="489">
        <v>227</v>
      </c>
      <c r="B606" s="490"/>
      <c r="C606" s="491"/>
      <c r="D606" s="492"/>
      <c r="E606" s="626" t="s">
        <v>155</v>
      </c>
      <c r="F606" s="493" t="s">
        <v>58</v>
      </c>
      <c r="G606" s="494">
        <v>3</v>
      </c>
      <c r="H606" s="495"/>
      <c r="I606" s="387"/>
      <c r="J606" s="205"/>
      <c r="K606" s="254"/>
      <c r="L606" s="12"/>
    </row>
    <row r="607" spans="1:12" s="204" customFormat="1">
      <c r="A607" s="380"/>
      <c r="B607" s="384"/>
      <c r="C607" s="398" t="s">
        <v>358</v>
      </c>
      <c r="D607" s="585"/>
      <c r="E607" s="453" t="s">
        <v>359</v>
      </c>
      <c r="F607" s="586"/>
      <c r="G607" s="405"/>
      <c r="H607" s="445"/>
      <c r="I607" s="446"/>
      <c r="J607" s="205"/>
      <c r="K607" s="254"/>
      <c r="L607" s="12"/>
    </row>
    <row r="608" spans="1:12" s="204" customFormat="1" ht="14.25">
      <c r="A608" s="489">
        <v>228</v>
      </c>
      <c r="B608" s="490"/>
      <c r="C608" s="491"/>
      <c r="D608" s="492"/>
      <c r="E608" s="496" t="s">
        <v>149</v>
      </c>
      <c r="F608" s="493" t="s">
        <v>58</v>
      </c>
      <c r="G608" s="494">
        <v>178</v>
      </c>
      <c r="H608" s="495"/>
      <c r="I608" s="387"/>
      <c r="J608" s="205"/>
      <c r="K608" s="254"/>
      <c r="L608" s="12"/>
    </row>
    <row r="609" spans="1:12" s="204" customFormat="1">
      <c r="A609" s="479"/>
      <c r="B609" s="480"/>
      <c r="C609" s="621" t="s">
        <v>360</v>
      </c>
      <c r="D609" s="622"/>
      <c r="E609" s="621" t="s">
        <v>361</v>
      </c>
      <c r="F609" s="623"/>
      <c r="G609" s="624"/>
      <c r="H609" s="481"/>
      <c r="I609" s="625"/>
      <c r="J609" s="205"/>
      <c r="K609" s="254"/>
      <c r="L609" s="12"/>
    </row>
    <row r="610" spans="1:12" s="204" customFormat="1" ht="14.25">
      <c r="A610" s="489">
        <v>229</v>
      </c>
      <c r="B610" s="490"/>
      <c r="C610" s="491"/>
      <c r="D610" s="492"/>
      <c r="E610" s="496" t="s">
        <v>154</v>
      </c>
      <c r="F610" s="493" t="s">
        <v>58</v>
      </c>
      <c r="G610" s="494">
        <v>340</v>
      </c>
      <c r="H610" s="495"/>
      <c r="I610" s="387"/>
      <c r="J610" s="205"/>
      <c r="K610" s="254"/>
      <c r="L610" s="12"/>
    </row>
    <row r="611" spans="1:12" s="204" customFormat="1">
      <c r="A611" s="380"/>
      <c r="B611" s="384"/>
      <c r="C611" s="398" t="s">
        <v>362</v>
      </c>
      <c r="D611" s="585"/>
      <c r="E611" s="453" t="s">
        <v>363</v>
      </c>
      <c r="F611" s="586"/>
      <c r="G611" s="405"/>
      <c r="H611" s="386"/>
      <c r="I611" s="401"/>
      <c r="J611" s="205"/>
      <c r="K611" s="254"/>
      <c r="L611" s="12"/>
    </row>
    <row r="612" spans="1:12" s="204" customFormat="1" ht="25.5">
      <c r="A612" s="429"/>
      <c r="B612" s="431"/>
      <c r="C612" s="431"/>
      <c r="D612" s="431"/>
      <c r="E612" s="436" t="s">
        <v>150</v>
      </c>
      <c r="F612" s="476" t="s">
        <v>13</v>
      </c>
      <c r="G612" s="476" t="s">
        <v>13</v>
      </c>
      <c r="H612" s="433"/>
      <c r="I612" s="434"/>
      <c r="J612" s="205"/>
      <c r="K612" s="254"/>
      <c r="L612" s="12"/>
    </row>
    <row r="613" spans="1:12" s="204" customFormat="1">
      <c r="A613" s="429">
        <v>300</v>
      </c>
      <c r="B613" s="431"/>
      <c r="C613" s="431"/>
      <c r="D613" s="431" t="s">
        <v>127</v>
      </c>
      <c r="E613" s="477" t="s">
        <v>156</v>
      </c>
      <c r="F613" s="476" t="s">
        <v>21</v>
      </c>
      <c r="G613" s="432">
        <v>340</v>
      </c>
      <c r="H613" s="433"/>
      <c r="I613" s="434"/>
      <c r="J613" s="205"/>
      <c r="K613" s="254"/>
      <c r="L613" s="12"/>
    </row>
    <row r="614" spans="1:12" s="204" customFormat="1">
      <c r="A614" s="380"/>
      <c r="B614" s="384"/>
      <c r="C614" s="398" t="s">
        <v>364</v>
      </c>
      <c r="D614" s="389"/>
      <c r="E614" s="453" t="s">
        <v>363</v>
      </c>
      <c r="F614" s="586" t="s">
        <v>21</v>
      </c>
      <c r="G614" s="405">
        <v>340</v>
      </c>
      <c r="H614" s="386"/>
      <c r="I614" s="401"/>
      <c r="J614" s="205"/>
      <c r="K614" s="254"/>
      <c r="L614" s="12"/>
    </row>
    <row r="615" spans="1:12" s="204" customFormat="1" ht="16.5" thickBot="1">
      <c r="A615" s="466"/>
      <c r="B615" s="467"/>
      <c r="C615" s="468"/>
      <c r="D615" s="469"/>
      <c r="E615" s="501" t="s">
        <v>25</v>
      </c>
      <c r="F615" s="508" t="s">
        <v>13</v>
      </c>
      <c r="G615" s="509" t="s">
        <v>13</v>
      </c>
      <c r="H615" s="510" t="s">
        <v>13</v>
      </c>
      <c r="I615" s="502">
        <f>SUM(I596:I613)</f>
        <v>0</v>
      </c>
      <c r="J615" s="205"/>
      <c r="K615" s="254"/>
      <c r="L615" s="12"/>
    </row>
    <row r="616" spans="1:12" s="204" customFormat="1" ht="16.5" thickTop="1">
      <c r="A616" s="456" t="s">
        <v>367</v>
      </c>
      <c r="B616" s="457" t="s">
        <v>120</v>
      </c>
      <c r="C616" s="458"/>
      <c r="D616" s="459" t="s">
        <v>26</v>
      </c>
      <c r="E616" s="503" t="s">
        <v>27</v>
      </c>
      <c r="F616" s="497" t="s">
        <v>13</v>
      </c>
      <c r="G616" s="511" t="s">
        <v>13</v>
      </c>
      <c r="H616" s="498" t="s">
        <v>13</v>
      </c>
      <c r="I616" s="463" t="s">
        <v>13</v>
      </c>
      <c r="J616" s="205"/>
      <c r="K616" s="254"/>
      <c r="L616" s="12"/>
    </row>
    <row r="617" spans="1:12" s="204" customFormat="1">
      <c r="A617" s="429"/>
      <c r="B617" s="431"/>
      <c r="C617" s="431"/>
      <c r="D617" s="431"/>
      <c r="E617" s="430" t="s">
        <v>84</v>
      </c>
      <c r="F617" s="476"/>
      <c r="G617" s="512"/>
      <c r="H617" s="433"/>
      <c r="I617" s="434"/>
      <c r="J617" s="205"/>
      <c r="K617" s="254"/>
      <c r="L617" s="12"/>
    </row>
    <row r="618" spans="1:12" s="204" customFormat="1" ht="14.25">
      <c r="A618" s="439">
        <v>301</v>
      </c>
      <c r="B618" s="440"/>
      <c r="C618" s="440"/>
      <c r="D618" s="441" t="s">
        <v>83</v>
      </c>
      <c r="E618" s="440" t="s">
        <v>152</v>
      </c>
      <c r="F618" s="442" t="s">
        <v>151</v>
      </c>
      <c r="G618" s="452">
        <v>340</v>
      </c>
      <c r="H618" s="443"/>
      <c r="I618" s="444"/>
      <c r="J618" s="205"/>
      <c r="K618" s="254"/>
      <c r="L618" s="12"/>
    </row>
    <row r="619" spans="1:12" s="204" customFormat="1">
      <c r="A619" s="380"/>
      <c r="B619" s="384"/>
      <c r="C619" s="398" t="s">
        <v>365</v>
      </c>
      <c r="D619" s="585"/>
      <c r="E619" s="453" t="s">
        <v>159</v>
      </c>
      <c r="F619" s="586" t="s">
        <v>21</v>
      </c>
      <c r="G619" s="405">
        <v>340</v>
      </c>
      <c r="H619" s="445"/>
      <c r="I619" s="446"/>
      <c r="J619" s="205"/>
      <c r="K619" s="254"/>
      <c r="L619" s="12"/>
    </row>
    <row r="620" spans="1:12" s="204" customFormat="1" ht="16.5" thickBot="1">
      <c r="A620" s="466"/>
      <c r="B620" s="467"/>
      <c r="C620" s="468"/>
      <c r="D620" s="469"/>
      <c r="E620" s="501" t="s">
        <v>28</v>
      </c>
      <c r="F620" s="508" t="s">
        <v>13</v>
      </c>
      <c r="G620" s="509" t="s">
        <v>13</v>
      </c>
      <c r="H620" s="510" t="s">
        <v>13</v>
      </c>
      <c r="I620" s="502">
        <f>I618</f>
        <v>0</v>
      </c>
      <c r="J620" s="205"/>
      <c r="K620" s="254"/>
      <c r="L620" s="12"/>
    </row>
    <row r="621" spans="1:12" ht="31.5" customHeight="1" thickTop="1" thickBot="1">
      <c r="A621" s="652" t="s">
        <v>332</v>
      </c>
      <c r="B621" s="653"/>
      <c r="C621" s="653"/>
      <c r="D621" s="653"/>
      <c r="E621" s="653"/>
      <c r="F621" s="653"/>
      <c r="G621" s="653"/>
      <c r="H621" s="654"/>
      <c r="I621" s="538">
        <f>I586+I593+I615+I620</f>
        <v>0</v>
      </c>
    </row>
    <row r="622" spans="1:12" ht="26.25" customHeight="1" thickTop="1" thickBot="1">
      <c r="A622" s="202"/>
      <c r="B622" s="203"/>
      <c r="C622" s="540"/>
      <c r="D622" s="540"/>
      <c r="E622" s="655" t="s">
        <v>260</v>
      </c>
      <c r="F622" s="656"/>
      <c r="G622" s="656"/>
      <c r="H622" s="657"/>
      <c r="I622" s="538">
        <f>I621*0.23</f>
        <v>0</v>
      </c>
    </row>
    <row r="623" spans="1:12" ht="26.25" customHeight="1" thickTop="1" thickBot="1">
      <c r="A623" s="655" t="s">
        <v>333</v>
      </c>
      <c r="B623" s="656"/>
      <c r="C623" s="656"/>
      <c r="D623" s="656"/>
      <c r="E623" s="656"/>
      <c r="F623" s="656"/>
      <c r="G623" s="656"/>
      <c r="H623" s="657"/>
      <c r="I623" s="538">
        <f>I621+I622</f>
        <v>0</v>
      </c>
    </row>
    <row r="624" spans="1:12" ht="16.5" thickTop="1">
      <c r="A624" s="669" t="s">
        <v>351</v>
      </c>
      <c r="B624" s="670"/>
      <c r="C624" s="670"/>
      <c r="D624" s="670"/>
      <c r="E624" s="671"/>
      <c r="F624" s="193" t="s">
        <v>13</v>
      </c>
      <c r="G624" s="194" t="s">
        <v>13</v>
      </c>
      <c r="H624" s="195" t="s">
        <v>13</v>
      </c>
      <c r="I624" s="196" t="s">
        <v>13</v>
      </c>
    </row>
    <row r="625" spans="1:9" ht="20.100000000000001" customHeight="1">
      <c r="A625" s="197">
        <v>302</v>
      </c>
      <c r="B625" s="198"/>
      <c r="C625" s="198"/>
      <c r="D625" s="198"/>
      <c r="E625" s="631" t="s">
        <v>350</v>
      </c>
      <c r="F625" s="632" t="s">
        <v>22</v>
      </c>
      <c r="G625" s="633">
        <v>148.19999999999999</v>
      </c>
      <c r="H625" s="199"/>
      <c r="I625" s="200"/>
    </row>
    <row r="626" spans="1:9" ht="20.100000000000001" customHeight="1">
      <c r="A626" s="197">
        <v>303</v>
      </c>
      <c r="B626" s="198"/>
      <c r="C626" s="198"/>
      <c r="D626" s="198"/>
      <c r="E626" s="631" t="s">
        <v>334</v>
      </c>
      <c r="F626" s="632" t="s">
        <v>12</v>
      </c>
      <c r="G626" s="633">
        <v>22</v>
      </c>
      <c r="H626" s="199"/>
      <c r="I626" s="201"/>
    </row>
    <row r="627" spans="1:9" ht="20.100000000000001" customHeight="1">
      <c r="A627" s="197">
        <v>304</v>
      </c>
      <c r="B627" s="198"/>
      <c r="C627" s="198"/>
      <c r="D627" s="198"/>
      <c r="E627" s="634" t="s">
        <v>335</v>
      </c>
      <c r="F627" s="632" t="s">
        <v>12</v>
      </c>
      <c r="G627" s="633">
        <v>22</v>
      </c>
      <c r="H627" s="199"/>
      <c r="I627" s="200"/>
    </row>
    <row r="628" spans="1:9" ht="20.100000000000001" customHeight="1">
      <c r="A628" s="197">
        <v>305</v>
      </c>
      <c r="B628" s="198"/>
      <c r="C628" s="198"/>
      <c r="D628" s="198"/>
      <c r="E628" s="631" t="s">
        <v>336</v>
      </c>
      <c r="F628" s="632" t="s">
        <v>12</v>
      </c>
      <c r="G628" s="633">
        <v>18</v>
      </c>
      <c r="H628" s="199"/>
      <c r="I628" s="178"/>
    </row>
    <row r="629" spans="1:9" ht="20.100000000000001" customHeight="1">
      <c r="A629" s="197">
        <v>306</v>
      </c>
      <c r="B629" s="198"/>
      <c r="C629" s="198"/>
      <c r="D629" s="198"/>
      <c r="E629" s="631" t="s">
        <v>337</v>
      </c>
      <c r="F629" s="632" t="s">
        <v>12</v>
      </c>
      <c r="G629" s="633">
        <v>4</v>
      </c>
      <c r="H629" s="199"/>
      <c r="I629" s="186"/>
    </row>
    <row r="630" spans="1:9" ht="20.100000000000001" customHeight="1">
      <c r="A630" s="197">
        <v>307</v>
      </c>
      <c r="B630" s="198"/>
      <c r="C630" s="198"/>
      <c r="D630" s="198"/>
      <c r="E630" s="631" t="s">
        <v>338</v>
      </c>
      <c r="F630" s="632" t="s">
        <v>12</v>
      </c>
      <c r="G630" s="633">
        <v>2</v>
      </c>
      <c r="H630" s="199"/>
      <c r="I630" s="178"/>
    </row>
    <row r="631" spans="1:9" ht="20.100000000000001" customHeight="1">
      <c r="A631" s="197">
        <v>308</v>
      </c>
      <c r="B631" s="198"/>
      <c r="C631" s="198"/>
      <c r="D631" s="198"/>
      <c r="E631" s="631" t="s">
        <v>339</v>
      </c>
      <c r="F631" s="632" t="s">
        <v>12</v>
      </c>
      <c r="G631" s="633">
        <v>4</v>
      </c>
      <c r="H631" s="199"/>
      <c r="I631" s="186"/>
    </row>
    <row r="632" spans="1:9" ht="20.100000000000001" customHeight="1">
      <c r="A632" s="197">
        <v>309</v>
      </c>
      <c r="B632" s="198"/>
      <c r="C632" s="198"/>
      <c r="D632" s="198"/>
      <c r="E632" s="631" t="s">
        <v>340</v>
      </c>
      <c r="F632" s="632" t="s">
        <v>12</v>
      </c>
      <c r="G632" s="633">
        <v>30</v>
      </c>
      <c r="H632" s="199"/>
      <c r="I632" s="178"/>
    </row>
    <row r="633" spans="1:9" ht="20.100000000000001" customHeight="1">
      <c r="A633" s="197">
        <v>310</v>
      </c>
      <c r="B633" s="198"/>
      <c r="C633" s="198"/>
      <c r="D633" s="198"/>
      <c r="E633" s="631" t="s">
        <v>341</v>
      </c>
      <c r="F633" s="632" t="s">
        <v>22</v>
      </c>
      <c r="G633" s="633">
        <v>157.19999999999999</v>
      </c>
      <c r="H633" s="199"/>
      <c r="I633" s="186"/>
    </row>
    <row r="634" spans="1:9" ht="20.100000000000001" customHeight="1">
      <c r="A634" s="197">
        <v>311</v>
      </c>
      <c r="B634" s="198"/>
      <c r="C634" s="198"/>
      <c r="D634" s="198"/>
      <c r="E634" s="631" t="s">
        <v>342</v>
      </c>
      <c r="F634" s="632" t="s">
        <v>22</v>
      </c>
      <c r="G634" s="633">
        <v>157.19999999999999</v>
      </c>
      <c r="H634" s="199"/>
      <c r="I634" s="178"/>
    </row>
    <row r="635" spans="1:9" ht="20.100000000000001" customHeight="1">
      <c r="A635" s="197">
        <v>312</v>
      </c>
      <c r="B635" s="198"/>
      <c r="C635" s="198"/>
      <c r="D635" s="198"/>
      <c r="E635" s="631" t="s">
        <v>343</v>
      </c>
      <c r="F635" s="632" t="s">
        <v>348</v>
      </c>
      <c r="G635" s="633">
        <v>1</v>
      </c>
      <c r="H635" s="199"/>
      <c r="I635" s="186"/>
    </row>
    <row r="636" spans="1:9" ht="20.100000000000001" customHeight="1">
      <c r="A636" s="197">
        <v>313</v>
      </c>
      <c r="B636" s="198"/>
      <c r="C636" s="198"/>
      <c r="D636" s="198"/>
      <c r="E636" s="631" t="s">
        <v>344</v>
      </c>
      <c r="F636" s="632" t="s">
        <v>22</v>
      </c>
      <c r="G636" s="633">
        <v>184</v>
      </c>
      <c r="H636" s="199"/>
      <c r="I636" s="178"/>
    </row>
    <row r="637" spans="1:9" ht="20.100000000000001" customHeight="1">
      <c r="A637" s="197">
        <v>314</v>
      </c>
      <c r="B637" s="198"/>
      <c r="C637" s="198"/>
      <c r="D637" s="198"/>
      <c r="E637" s="631" t="s">
        <v>345</v>
      </c>
      <c r="F637" s="632" t="s">
        <v>348</v>
      </c>
      <c r="G637" s="633">
        <v>1</v>
      </c>
      <c r="H637" s="199"/>
      <c r="I637" s="186"/>
    </row>
    <row r="638" spans="1:9" ht="20.100000000000001" customHeight="1">
      <c r="A638" s="197">
        <v>315</v>
      </c>
      <c r="B638" s="198"/>
      <c r="C638" s="198"/>
      <c r="D638" s="198"/>
      <c r="E638" s="634" t="s">
        <v>346</v>
      </c>
      <c r="F638" s="632" t="s">
        <v>349</v>
      </c>
      <c r="G638" s="633">
        <v>1</v>
      </c>
      <c r="H638" s="199"/>
      <c r="I638" s="178"/>
    </row>
    <row r="639" spans="1:9" ht="20.100000000000001" customHeight="1" thickBot="1">
      <c r="A639" s="197">
        <v>316</v>
      </c>
      <c r="B639" s="198"/>
      <c r="C639" s="198"/>
      <c r="D639" s="198"/>
      <c r="E639" s="635" t="s">
        <v>347</v>
      </c>
      <c r="F639" s="632" t="s">
        <v>349</v>
      </c>
      <c r="G639" s="633">
        <v>1</v>
      </c>
      <c r="H639" s="199"/>
      <c r="I639" s="186"/>
    </row>
    <row r="640" spans="1:9" ht="33.75" customHeight="1" thickTop="1" thickBot="1">
      <c r="A640" s="652" t="s">
        <v>352</v>
      </c>
      <c r="B640" s="653"/>
      <c r="C640" s="653"/>
      <c r="D640" s="653"/>
      <c r="E640" s="653"/>
      <c r="F640" s="653"/>
      <c r="G640" s="653"/>
      <c r="H640" s="654"/>
      <c r="I640" s="181">
        <f>SUM(I625:I639)</f>
        <v>0</v>
      </c>
    </row>
    <row r="641" spans="1:9" ht="17.25" thickTop="1" thickBot="1">
      <c r="A641" s="191"/>
      <c r="B641" s="192"/>
      <c r="C641" s="540"/>
      <c r="D641" s="540"/>
      <c r="E641" s="655" t="s">
        <v>260</v>
      </c>
      <c r="F641" s="656"/>
      <c r="G641" s="656"/>
      <c r="H641" s="656"/>
      <c r="I641" s="181"/>
    </row>
    <row r="642" spans="1:9" ht="14.25" thickTop="1" thickBot="1">
      <c r="A642" s="655" t="s">
        <v>371</v>
      </c>
      <c r="B642" s="656"/>
      <c r="C642" s="656"/>
      <c r="D642" s="656"/>
      <c r="E642" s="656"/>
      <c r="F642" s="656"/>
      <c r="G642" s="656"/>
      <c r="H642" s="657"/>
      <c r="I642" s="181"/>
    </row>
    <row r="643" spans="1:9" ht="18" customHeight="1" thickTop="1" thickBot="1">
      <c r="A643" s="672" t="s">
        <v>373</v>
      </c>
      <c r="B643" s="673"/>
      <c r="C643" s="673"/>
      <c r="D643" s="673"/>
      <c r="E643" s="673"/>
      <c r="F643" s="673"/>
      <c r="G643" s="673"/>
      <c r="H643" s="674"/>
      <c r="I643" s="235"/>
    </row>
    <row r="644" spans="1:9" ht="17.25" customHeight="1" thickTop="1" thickBot="1">
      <c r="A644" s="672" t="s">
        <v>374</v>
      </c>
      <c r="B644" s="673"/>
      <c r="C644" s="673"/>
      <c r="D644" s="673"/>
      <c r="E644" s="673"/>
      <c r="F644" s="673"/>
      <c r="G644" s="673"/>
      <c r="H644" s="674"/>
      <c r="I644" s="235"/>
    </row>
    <row r="645" spans="1:9" ht="20.25" customHeight="1" thickTop="1" thickBot="1">
      <c r="A645" s="672" t="s">
        <v>372</v>
      </c>
      <c r="B645" s="673"/>
      <c r="C645" s="673"/>
      <c r="D645" s="673"/>
      <c r="E645" s="673"/>
      <c r="F645" s="673"/>
      <c r="G645" s="673"/>
      <c r="H645" s="674"/>
      <c r="I645" s="235"/>
    </row>
    <row r="646" spans="1:9" ht="13.5" thickTop="1"/>
  </sheetData>
  <sheetProtection selectLockedCells="1" selectUnlockedCells="1"/>
  <mergeCells count="23">
    <mergeCell ref="A643:H643"/>
    <mergeCell ref="A644:H644"/>
    <mergeCell ref="A645:H645"/>
    <mergeCell ref="E641:H641"/>
    <mergeCell ref="A642:H642"/>
    <mergeCell ref="E622:H622"/>
    <mergeCell ref="A623:H623"/>
    <mergeCell ref="A640:H640"/>
    <mergeCell ref="A492:H492"/>
    <mergeCell ref="E493:H493"/>
    <mergeCell ref="A624:E624"/>
    <mergeCell ref="I4:I5"/>
    <mergeCell ref="A549:H549"/>
    <mergeCell ref="E550:H550"/>
    <mergeCell ref="A551:H551"/>
    <mergeCell ref="A621:H621"/>
    <mergeCell ref="A494:H494"/>
    <mergeCell ref="A552:E552"/>
    <mergeCell ref="A495:E495"/>
    <mergeCell ref="A7:E7"/>
    <mergeCell ref="C3:C5"/>
    <mergeCell ref="F4:G4"/>
    <mergeCell ref="H4:H5"/>
  </mergeCells>
  <pageMargins left="1.1417322834645669" right="0" top="0.74803149606299213" bottom="0.39370078740157483" header="0.47244094488188981" footer="0.15748031496062992"/>
  <pageSetup paperSize="9" scale="54" firstPageNumber="0" fitToHeight="9" orientation="portrait" r:id="rId1"/>
  <headerFooter alignWithMargins="0">
    <oddFooter>&amp;CStrona &amp;P</oddFooter>
  </headerFooter>
  <rowBreaks count="6" manualBreakCount="6">
    <brk id="173" max="8" man="1"/>
    <brk id="184" max="8" man="1"/>
    <brk id="246" max="8" man="1"/>
    <brk id="260" max="8" man="1"/>
    <brk id="397" max="8" man="1"/>
    <brk id="464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6</vt:i4>
      </vt:variant>
    </vt:vector>
  </HeadingPairs>
  <TitlesOfParts>
    <vt:vector size="7" baseType="lpstr">
      <vt:lpstr>KI całość</vt:lpstr>
      <vt:lpstr>'KI całość'!_1Excel_BuiltIn_Print_Area_1_1</vt:lpstr>
      <vt:lpstr>'KI całość'!_Hlk24637563</vt:lpstr>
      <vt:lpstr>'KI całość'!Excel_BuiltIn_Print_Area</vt:lpstr>
      <vt:lpstr>'KI całość'!Excel_BuiltIn_Print_Area_1_1</vt:lpstr>
      <vt:lpstr>'KI całość'!Obszar_wydruku</vt:lpstr>
      <vt:lpstr>'KI całość'!Tytuły_wydruku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</dc:creator>
  <cp:lastModifiedBy>adzudzewicz</cp:lastModifiedBy>
  <cp:lastPrinted>2020-09-14T12:33:31Z</cp:lastPrinted>
  <dcterms:created xsi:type="dcterms:W3CDTF">2016-07-11T11:36:09Z</dcterms:created>
  <dcterms:modified xsi:type="dcterms:W3CDTF">2020-12-08T11:32:26Z</dcterms:modified>
</cp:coreProperties>
</file>