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Laboratorium 2018\"/>
    </mc:Choice>
  </mc:AlternateContent>
  <bookViews>
    <workbookView xWindow="9975" yWindow="360" windowWidth="9165" windowHeight="1176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Arkusz1!$A$1:$G$45</definedName>
    <definedName name="OLE_LINK1" localSheetId="0">Arkusz1!#REF!</definedName>
  </definedNames>
  <calcPr calcId="162913"/>
</workbook>
</file>

<file path=xl/calcChain.xml><?xml version="1.0" encoding="utf-8"?>
<calcChain xmlns="http://schemas.openxmlformats.org/spreadsheetml/2006/main">
  <c r="G20" i="1" l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19" i="1"/>
  <c r="B304" i="2"/>
  <c r="H306" i="2" s="1"/>
  <c r="H307" i="2" s="1"/>
  <c r="B230" i="2"/>
  <c r="D232" i="2" s="1"/>
  <c r="B204" i="2"/>
  <c r="H206" i="2" s="1"/>
  <c r="H207" i="2" s="1"/>
  <c r="B104" i="2"/>
  <c r="H106" i="2" s="1"/>
  <c r="H107" i="2" s="1"/>
  <c r="B130" i="2"/>
  <c r="B135" i="2" s="1"/>
  <c r="B317" i="2"/>
  <c r="F319" i="2" s="1"/>
  <c r="F320" i="2" s="1"/>
  <c r="B263" i="2"/>
  <c r="B262" i="2"/>
  <c r="B261" i="2"/>
  <c r="H258" i="2"/>
  <c r="H259" i="2" s="1"/>
  <c r="G258" i="2"/>
  <c r="G259" i="2" s="1"/>
  <c r="F258" i="2"/>
  <c r="F259" i="2" s="1"/>
  <c r="E258" i="2"/>
  <c r="E259" i="2" s="1"/>
  <c r="D259" i="2"/>
  <c r="C259" i="2"/>
  <c r="D258" i="2"/>
  <c r="B250" i="2"/>
  <c r="B249" i="2"/>
  <c r="B248" i="2"/>
  <c r="H245" i="2"/>
  <c r="H246" i="2" s="1"/>
  <c r="G245" i="2"/>
  <c r="G246" i="2" s="1"/>
  <c r="F245" i="2"/>
  <c r="F246" i="2" s="1"/>
  <c r="E245" i="2"/>
  <c r="E246" i="2" s="1"/>
  <c r="D246" i="2"/>
  <c r="C246" i="2"/>
  <c r="D245" i="2"/>
  <c r="B217" i="2"/>
  <c r="F219" i="2" s="1"/>
  <c r="F220" i="2" s="1"/>
  <c r="B163" i="2"/>
  <c r="B162" i="2"/>
  <c r="B161" i="2"/>
  <c r="H158" i="2"/>
  <c r="H159" i="2" s="1"/>
  <c r="G158" i="2"/>
  <c r="G159" i="2" s="1"/>
  <c r="F158" i="2"/>
  <c r="F159" i="2" s="1"/>
  <c r="E158" i="2"/>
  <c r="E159" i="2" s="1"/>
  <c r="D159" i="2"/>
  <c r="C159" i="2"/>
  <c r="D158" i="2"/>
  <c r="B150" i="2"/>
  <c r="B149" i="2"/>
  <c r="B148" i="2"/>
  <c r="H145" i="2"/>
  <c r="H146" i="2" s="1"/>
  <c r="G145" i="2"/>
  <c r="G146" i="2" s="1"/>
  <c r="F145" i="2"/>
  <c r="F146" i="2" s="1"/>
  <c r="E145" i="2"/>
  <c r="E146" i="2" s="1"/>
  <c r="D146" i="2"/>
  <c r="C146" i="2"/>
  <c r="D145" i="2"/>
  <c r="B117" i="2"/>
  <c r="B124" i="2" s="1"/>
  <c r="B30" i="2"/>
  <c r="D32" i="2" s="1"/>
  <c r="B4" i="2"/>
  <c r="C7" i="2" s="1"/>
  <c r="B63" i="2"/>
  <c r="B62" i="2"/>
  <c r="B61" i="2"/>
  <c r="H58" i="2"/>
  <c r="H59" i="2" s="1"/>
  <c r="G58" i="2"/>
  <c r="G59" i="2" s="1"/>
  <c r="F58" i="2"/>
  <c r="F59" i="2" s="1"/>
  <c r="E58" i="2"/>
  <c r="E59" i="2" s="1"/>
  <c r="D59" i="2"/>
  <c r="C59" i="2"/>
  <c r="D58" i="2"/>
  <c r="B50" i="2"/>
  <c r="B49" i="2"/>
  <c r="B48" i="2"/>
  <c r="H45" i="2"/>
  <c r="H46" i="2" s="1"/>
  <c r="G45" i="2"/>
  <c r="G46" i="2"/>
  <c r="F45" i="2"/>
  <c r="F46" i="2"/>
  <c r="E45" i="2"/>
  <c r="E46" i="2" s="1"/>
  <c r="D46" i="2"/>
  <c r="C46" i="2"/>
  <c r="D45" i="2"/>
  <c r="F232" i="2"/>
  <c r="F233" i="2" s="1"/>
  <c r="D319" i="2"/>
  <c r="B370" i="2"/>
  <c r="G372" i="2" s="1"/>
  <c r="G373" i="2" s="1"/>
  <c r="B330" i="2"/>
  <c r="D333" i="2" s="1"/>
  <c r="C320" i="2"/>
  <c r="B356" i="2"/>
  <c r="D359" i="2" s="1"/>
  <c r="E232" i="2"/>
  <c r="E233" i="2" s="1"/>
  <c r="G232" i="2"/>
  <c r="G233" i="2" s="1"/>
  <c r="E319" i="2"/>
  <c r="E320" i="2" s="1"/>
  <c r="D233" i="2"/>
  <c r="E372" i="2"/>
  <c r="E373" i="2" s="1"/>
  <c r="B17" i="2"/>
  <c r="H19" i="2" s="1"/>
  <c r="B211" i="2" l="1"/>
  <c r="G206" i="2"/>
  <c r="G207" i="2" s="1"/>
  <c r="F206" i="2"/>
  <c r="F207" i="2" s="1"/>
  <c r="E206" i="2"/>
  <c r="E207" i="2" s="1"/>
  <c r="C233" i="2"/>
  <c r="B237" i="2"/>
  <c r="D206" i="2"/>
  <c r="C207" i="2"/>
  <c r="D207" i="2"/>
  <c r="H319" i="2"/>
  <c r="H320" i="2" s="1"/>
  <c r="B235" i="2"/>
  <c r="B209" i="2"/>
  <c r="B375" i="2"/>
  <c r="B310" i="2"/>
  <c r="C307" i="2"/>
  <c r="C120" i="2"/>
  <c r="F372" i="2"/>
  <c r="D120" i="2"/>
  <c r="B37" i="2"/>
  <c r="G40" i="1"/>
  <c r="D43" i="1" s="1"/>
  <c r="B343" i="2" s="1"/>
  <c r="G345" i="2" s="1"/>
  <c r="G346" i="2" s="1"/>
  <c r="H19" i="1"/>
  <c r="H219" i="2"/>
  <c r="H220" i="2" s="1"/>
  <c r="C373" i="2"/>
  <c r="B376" i="2"/>
  <c r="D373" i="2"/>
  <c r="F306" i="2"/>
  <c r="F307" i="2" s="1"/>
  <c r="D132" i="2"/>
  <c r="B36" i="2"/>
  <c r="C133" i="2"/>
  <c r="E306" i="2"/>
  <c r="E307" i="2" s="1"/>
  <c r="D307" i="2"/>
  <c r="B222" i="2"/>
  <c r="D306" i="2"/>
  <c r="E132" i="2"/>
  <c r="E133" i="2" s="1"/>
  <c r="G306" i="2"/>
  <c r="G307" i="2" s="1"/>
  <c r="B311" i="2"/>
  <c r="B137" i="2"/>
  <c r="D133" i="2"/>
  <c r="G358" i="2"/>
  <c r="G359" i="2" s="1"/>
  <c r="C20" i="2"/>
  <c r="H358" i="2"/>
  <c r="H359" i="2" s="1"/>
  <c r="B336" i="2"/>
  <c r="F332" i="2"/>
  <c r="F333" i="2" s="1"/>
  <c r="H132" i="2"/>
  <c r="H133" i="2" s="1"/>
  <c r="F132" i="2"/>
  <c r="F133" i="2" s="1"/>
  <c r="E332" i="2"/>
  <c r="E333" i="2" s="1"/>
  <c r="B335" i="2"/>
  <c r="C333" i="2"/>
  <c r="H332" i="2"/>
  <c r="H333" i="2" s="1"/>
  <c r="D220" i="2"/>
  <c r="D332" i="2"/>
  <c r="E219" i="2"/>
  <c r="E220" i="2" s="1"/>
  <c r="B337" i="2"/>
  <c r="B223" i="2"/>
  <c r="G332" i="2"/>
  <c r="G333" i="2" s="1"/>
  <c r="B224" i="2"/>
  <c r="H232" i="2"/>
  <c r="H233" i="2" s="1"/>
  <c r="D320" i="2"/>
  <c r="C220" i="2"/>
  <c r="D219" i="2"/>
  <c r="B35" i="2"/>
  <c r="B136" i="2"/>
  <c r="E19" i="2"/>
  <c r="E20" i="2" s="1"/>
  <c r="G132" i="2"/>
  <c r="G133" i="2" s="1"/>
  <c r="G19" i="2"/>
  <c r="G20" i="2" s="1"/>
  <c r="F19" i="2"/>
  <c r="F20" i="2" s="1"/>
  <c r="B236" i="2"/>
  <c r="B210" i="2"/>
  <c r="B309" i="2"/>
  <c r="G32" i="2"/>
  <c r="G33" i="2" s="1"/>
  <c r="D372" i="2"/>
  <c r="E32" i="2"/>
  <c r="E33" i="2" s="1"/>
  <c r="F32" i="2"/>
  <c r="F33" i="2" s="1"/>
  <c r="B22" i="2"/>
  <c r="D19" i="2"/>
  <c r="B377" i="2"/>
  <c r="F373" i="2"/>
  <c r="C33" i="2"/>
  <c r="B363" i="2"/>
  <c r="E358" i="2"/>
  <c r="E359" i="2" s="1"/>
  <c r="F119" i="2"/>
  <c r="F120" i="2" s="1"/>
  <c r="B122" i="2"/>
  <c r="E106" i="2"/>
  <c r="E107" i="2" s="1"/>
  <c r="C107" i="2"/>
  <c r="B110" i="2"/>
  <c r="B123" i="2"/>
  <c r="E119" i="2"/>
  <c r="E120" i="2" s="1"/>
  <c r="F358" i="2"/>
  <c r="F359" i="2" s="1"/>
  <c r="D107" i="2"/>
  <c r="F106" i="2"/>
  <c r="F107" i="2" s="1"/>
  <c r="D7" i="2"/>
  <c r="B9" i="2"/>
  <c r="H119" i="2"/>
  <c r="H120" i="2" s="1"/>
  <c r="B361" i="2"/>
  <c r="C359" i="2"/>
  <c r="D358" i="2"/>
  <c r="B362" i="2"/>
  <c r="D119" i="2"/>
  <c r="G119" i="2"/>
  <c r="G120" i="2" s="1"/>
  <c r="H372" i="2"/>
  <c r="H373" i="2" s="1"/>
  <c r="D106" i="2"/>
  <c r="G106" i="2"/>
  <c r="G107" i="2" s="1"/>
  <c r="E6" i="2"/>
  <c r="E7" i="2" s="1"/>
  <c r="B111" i="2"/>
  <c r="B109" i="2"/>
  <c r="H20" i="2"/>
  <c r="D20" i="2"/>
  <c r="D33" i="2"/>
  <c r="H32" i="2"/>
  <c r="H33" i="2" s="1"/>
  <c r="B11" i="2"/>
  <c r="B10" i="2"/>
  <c r="G6" i="2"/>
  <c r="G7" i="2" s="1"/>
  <c r="H6" i="2"/>
  <c r="H7" i="2" s="1"/>
  <c r="G219" i="2"/>
  <c r="G220" i="2" s="1"/>
  <c r="G319" i="2"/>
  <c r="G320" i="2" s="1"/>
  <c r="B324" i="2" s="1"/>
  <c r="B23" i="2"/>
  <c r="B24" i="2"/>
  <c r="D6" i="2"/>
  <c r="F6" i="2"/>
  <c r="F7" i="2" s="1"/>
  <c r="H345" i="2" l="1"/>
  <c r="H346" i="2" s="1"/>
  <c r="E345" i="2"/>
  <c r="E346" i="2" s="1"/>
  <c r="F345" i="2"/>
  <c r="F346" i="2" s="1"/>
  <c r="D345" i="2"/>
  <c r="D346" i="2" s="1"/>
  <c r="C346" i="2"/>
  <c r="B322" i="2"/>
  <c r="B323" i="2"/>
  <c r="B350" i="2" l="1"/>
  <c r="B348" i="2"/>
  <c r="D44" i="1" s="1"/>
  <c r="B349" i="2"/>
</calcChain>
</file>

<file path=xl/sharedStrings.xml><?xml version="1.0" encoding="utf-8"?>
<sst xmlns="http://schemas.openxmlformats.org/spreadsheetml/2006/main" count="376" uniqueCount="82">
  <si>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</si>
  <si>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</si>
  <si>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</si>
  <si>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</si>
  <si>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j.m</t>
  </si>
  <si>
    <t>Ilość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</si>
  <si>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</si>
  <si>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</si>
  <si>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</si>
  <si>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</si>
  <si>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</si>
  <si>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</si>
  <si>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</si>
  <si>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5.</t>
  </si>
  <si>
    <t>6.</t>
  </si>
  <si>
    <t>7.</t>
  </si>
  <si>
    <t>8.</t>
  </si>
  <si>
    <t>szt.</t>
  </si>
  <si>
    <t>13.</t>
  </si>
  <si>
    <t>10.</t>
  </si>
  <si>
    <t>9.</t>
  </si>
  <si>
    <t>11.</t>
  </si>
  <si>
    <t>12.</t>
  </si>
  <si>
    <t>14.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</si>
  <si>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</si>
  <si>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</si>
  <si>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</si>
  <si>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</si>
  <si>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</si>
  <si>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</si>
  <si>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</si>
  <si>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</si>
  <si>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</si>
  <si>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</si>
  <si>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</si>
  <si>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</si>
  <si>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</si>
  <si>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</si>
  <si>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</si>
  <si>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</si>
  <si>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wartość vat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</si>
  <si>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</si>
  <si>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</si>
  <si>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</si>
  <si>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</si>
  <si>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</si>
  <si>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………………………………………</t>
  </si>
  <si>
    <t>za maksymalną cenę netto:PLN …………..…</t>
  </si>
  <si>
    <t>Cena jednostkowa netto</t>
  </si>
  <si>
    <t>WARTOŚĆ NETTO</t>
  </si>
  <si>
    <t>op.</t>
  </si>
  <si>
    <t>15.</t>
  </si>
  <si>
    <t>16.</t>
  </si>
  <si>
    <t>17.</t>
  </si>
  <si>
    <t>18.</t>
  </si>
  <si>
    <t>19.</t>
  </si>
  <si>
    <t>20.</t>
  </si>
  <si>
    <t>21.</t>
  </si>
  <si>
    <t>Pompka wodna próżniowa z tworzywa sztucznego</t>
  </si>
  <si>
    <t>Część V - przedmiot zamówienia w podziale na części</t>
  </si>
  <si>
    <r>
      <t xml:space="preserve">Oferujemy wykonanie przedmiotu zamówienia w zakresie </t>
    </r>
    <r>
      <rPr>
        <b/>
        <sz val="12"/>
        <rFont val="Garamond"/>
        <family val="1"/>
        <charset val="238"/>
      </rPr>
      <t>części nr 5</t>
    </r>
    <r>
      <rPr>
        <sz val="12"/>
        <rFont val="Garamond"/>
        <family val="1"/>
        <charset val="238"/>
      </rPr>
      <t>:</t>
    </r>
  </si>
  <si>
    <t>„SUKCESYWNA DOSTAWA TESTÓW FOTOMETRYCZNYCH, ODCZYNNIKÓW CHEMICZNYCH, SZKŁA LABORATORYJNEGO, AKCESORIÓW LABORATORYJNYCH, SPRZETU LABORATORYJNEGO I INNYCH MATERIAŁÓW LABORATORYJNYCH"</t>
  </si>
  <si>
    <t>Papierki wskaźnikowe pH 1,0-14,0 w paskach                            (op. 100 szt.)</t>
  </si>
  <si>
    <t>Minutnik z alarmem, mocowany na magnes, podstawka, klips mocujący, zasilany baterią, Czasomierz – odliczanie w zakresie co najmniej od 1s do 99 min i 59 s Stoper – upływ czasu najmniej do 99 min i 59 s.</t>
  </si>
  <si>
    <t>Kuweta laboratoryjna z PP. Wymiary 410 ± 50 mm x 310 ± 50 mm</t>
  </si>
  <si>
    <t>Kuweta laboratoryjna z PP. Wymiary 370 ± 50 mm x 310 ± 50 mm</t>
  </si>
  <si>
    <t>Kuweta laboratoryjna z PP. Wymiary 250 ± 50 mm x 190 ± 50 mm</t>
  </si>
  <si>
    <t>Jałowa parafina, ważna min. 12 miesięcy (op. 100 ml)</t>
  </si>
  <si>
    <t>Łyżeczka dwustronna do odczynników, stal nierdzewna 18/10, dł. min 20 cm, wymiary łyżeczek dł.xszer.=40x29 i 30x22 ± 10%</t>
  </si>
  <si>
    <t>Folia aluminiowa jedna strona polerowana, druga matowa, min. dł. rolki 150 m, min. szer. 450 mm</t>
  </si>
  <si>
    <t>Worki do autoklawu – 9l autoklawowalne w temp. min. 121°C, PP 40 um, H500. Wymiary szer. x wys. = 30,5 ± 2 cm x 51 ± 2 cm (op. 500 szt.)</t>
  </si>
  <si>
    <t>Korki sprężynowe – pasujące do probówek o średnicy zewnętrznej 15 - 16 mm, wykonane z aluminium, odporne na sterylizację parową i gorącym powietrzem.</t>
  </si>
  <si>
    <t>Korki sprężynowe – pasujące do probówek o średnicy zewnętrznej 17 - 18 mm, wykonane z aluminium, odporne na sterylizację parową i gorącym powietrzem.</t>
  </si>
  <si>
    <t>Kroplomierz szklany (oranż) z pipetą, szlif 14/23, pojemność 100ml</t>
  </si>
  <si>
    <t>Nosidło do butli okrągłych z drutu pokrytego PE z podstawą i uchwytem do noszenia, 6 miejsc na butelki o maksymalnej pojemności 2l i maksymalnej średnicy 128 ± 2 mm. Wysokość całkowita 370 ± 5 mm.</t>
  </si>
  <si>
    <t>Pinceta o tępych końcach, stal nierdzewna, długość 115 mm ± 10%</t>
  </si>
  <si>
    <t>Butelka szklana do przechowywania elektrod fi 16 mm z nakręcaną zakrywką i uszczelką</t>
  </si>
  <si>
    <t>Półrękawica ochronna typu "Hot-Grip " na kciuk i 2-3 palce – odporna na ciepło i zimno, temp. w zakresie co najmniej od - 50°C do + 200°C, antypoślizgowa, biały kolor, wymiary: do 16 cm x  6 cm</t>
  </si>
  <si>
    <t xml:space="preserve">Bagietka szklana 4-5 mm x 250 mm </t>
  </si>
  <si>
    <r>
      <t>Końcówki do pipety automatycznej poj. 1000ul, typu OMNITIP niebieskie</t>
    </r>
    <r>
      <rPr>
        <sz val="10"/>
        <color rgb="FFFF000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>pasujące do pipety</t>
    </r>
    <r>
      <rPr>
        <sz val="10"/>
        <color rgb="FFFF000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>LABMATE Pro LMP1000 (op. 250 szt.)</t>
    </r>
  </si>
  <si>
    <r>
      <t>Końcówki do pipety automatycznej poj.5000ul, uniwersalne,</t>
    </r>
    <r>
      <rPr>
        <sz val="10"/>
        <color rgb="FFFF000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>pasujące do LABMATE Pro LMP5000 (op. 150 szt.)</t>
    </r>
  </si>
  <si>
    <t>Taśma wskaźnikowa do kontroli sterylizacji parowej, długość min. 50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</si>
</sst>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FF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2" fillId="0" borderId="0" xfId="0" applyFont="1" applyBorder="1" applyProtection="1"/>
    <xf numFmtId="0" fontId="3" fillId="0" borderId="0" xfId="0" applyFont="1" applyBorder="1" applyProtection="1"/>
    <xf numFmtId="0" fontId="2" fillId="0" borderId="1" xfId="0" applyFont="1" applyBorder="1" applyProtection="1"/>
    <xf numFmtId="0" fontId="5" fillId="0" borderId="0" xfId="0" applyFont="1" applyBorder="1" applyAlignment="1" applyProtection="1">
      <alignment horizontal="center" vertical="center" wrapText="1"/>
    </xf>
    <xf numFmtId="164" fontId="4" fillId="0" borderId="0" xfId="0" applyNumberFormat="1" applyFont="1" applyBorder="1" applyAlignment="1" applyProtection="1">
      <alignment horizontal="center" vertical="center"/>
    </xf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2" xfId="0" applyNumberFormat="1" applyFill="1" applyBorder="1" applyProtection="1"/>
    <xf numFmtId="4" fontId="0" fillId="0" borderId="0" xfId="0" applyNumberFormat="1" applyFill="1" applyProtection="1"/>
    <xf numFmtId="4" fontId="7" fillId="0" borderId="0" xfId="0" applyNumberFormat="1" applyFont="1" applyFill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Fill="1" applyProtection="1"/>
    <xf numFmtId="165" fontId="8" fillId="0" borderId="0" xfId="0" applyNumberFormat="1" applyFont="1" applyFill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Protection="1"/>
    <xf numFmtId="0" fontId="9" fillId="0" borderId="0" xfId="0" applyFont="1" applyFill="1" applyProtection="1">
      <protection hidden="1"/>
    </xf>
    <xf numFmtId="0" fontId="9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4" xfId="0" applyFill="1" applyBorder="1" applyProtection="1"/>
    <xf numFmtId="0" fontId="0" fillId="0" borderId="5" xfId="0" applyFill="1" applyBorder="1" applyProtection="1"/>
    <xf numFmtId="2" fontId="4" fillId="0" borderId="3" xfId="0" applyNumberFormat="1" applyFont="1" applyBorder="1" applyAlignment="1" applyProtection="1">
      <alignment horizontal="center" vertical="center" wrapText="1"/>
    </xf>
    <xf numFmtId="2" fontId="4" fillId="0" borderId="0" xfId="0" applyNumberFormat="1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 readingOrder="1"/>
    </xf>
    <xf numFmtId="0" fontId="3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10" fillId="0" borderId="0" xfId="0" applyFont="1" applyBorder="1" applyProtection="1"/>
    <xf numFmtId="0" fontId="10" fillId="0" borderId="0" xfId="0" applyFont="1" applyProtection="1"/>
    <xf numFmtId="0" fontId="10" fillId="0" borderId="0" xfId="0" applyFont="1" applyFill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/>
    <xf numFmtId="164" fontId="11" fillId="0" borderId="2" xfId="0" applyNumberFormat="1" applyFont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/>
    <xf numFmtId="0" fontId="10" fillId="0" borderId="3" xfId="0" applyFont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2" fontId="10" fillId="0" borderId="2" xfId="0" applyNumberFormat="1" applyFont="1" applyBorder="1" applyAlignment="1" applyProtection="1">
      <alignment horizontal="center" vertical="center" wrapText="1"/>
      <protection locked="0"/>
    </xf>
    <xf numFmtId="2" fontId="10" fillId="0" borderId="2" xfId="0" applyNumberFormat="1" applyFont="1" applyBorder="1" applyAlignment="1" applyProtection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horizontal="center" vertical="center" wrapText="1" readingOrder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/>
    </xf>
    <xf numFmtId="164" fontId="3" fillId="0" borderId="0" xfId="0" applyNumberFormat="1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wrapText="1"/>
    </xf>
    <xf numFmtId="0" fontId="2" fillId="0" borderId="0" xfId="0" applyFont="1" applyBorder="1" applyAlignment="1" applyProtection="1">
      <alignment horizontal="left" vertical="center" wrapText="1" readingOrder="1"/>
    </xf>
    <xf numFmtId="0" fontId="2" fillId="0" borderId="0" xfId="0" applyFont="1" applyBorder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showZeros="0" tabSelected="1" topLeftCell="A4" zoomScale="120" zoomScaleNormal="120" zoomScaleSheetLayoutView="100" workbookViewId="0">
      <selection activeCell="B13" sqref="B13:G13"/>
    </sheetView>
  </sheetViews>
  <sheetFormatPr defaultColWidth="9.140625" defaultRowHeight="12.75" x14ac:dyDescent="0.2"/>
  <cols>
    <col min="1" max="1" width="2.28515625" style="32" customWidth="1"/>
    <col min="2" max="2" width="3.85546875" style="32" bestFit="1" customWidth="1"/>
    <col min="3" max="3" width="39.42578125" style="32" customWidth="1"/>
    <col min="4" max="4" width="5.42578125" style="32" customWidth="1"/>
    <col min="5" max="5" width="7.5703125" style="32" customWidth="1"/>
    <col min="6" max="6" width="18.140625" style="32" customWidth="1"/>
    <col min="7" max="7" width="23.85546875" style="32" customWidth="1"/>
    <col min="8" max="8" width="0" style="32" hidden="1" customWidth="1"/>
    <col min="9" max="16384" width="9.140625" style="32"/>
  </cols>
  <sheetData>
    <row r="1" spans="1:7" ht="17.25" customHeight="1" x14ac:dyDescent="0.25">
      <c r="A1" s="31"/>
      <c r="B1" s="2"/>
      <c r="C1" s="3" t="s">
        <v>0</v>
      </c>
      <c r="D1" s="2"/>
      <c r="E1" s="2"/>
      <c r="F1" s="2"/>
      <c r="G1" s="2"/>
    </row>
    <row r="2" spans="1:7" ht="7.5" customHeight="1" x14ac:dyDescent="0.25">
      <c r="A2" s="31"/>
      <c r="B2" s="2"/>
      <c r="C2" s="3"/>
      <c r="D2" s="2"/>
      <c r="E2" s="2"/>
      <c r="F2" s="2"/>
      <c r="G2" s="2"/>
    </row>
    <row r="3" spans="1:7" ht="12.75" customHeight="1" x14ac:dyDescent="0.2">
      <c r="A3" s="31"/>
      <c r="B3" s="47" t="s">
        <v>1</v>
      </c>
      <c r="C3" s="47"/>
      <c r="D3" s="47"/>
      <c r="E3" s="47"/>
      <c r="F3" s="47"/>
      <c r="G3" s="47"/>
    </row>
    <row r="4" spans="1:7" ht="13.5" customHeight="1" x14ac:dyDescent="0.2">
      <c r="A4" s="31"/>
      <c r="B4" s="47"/>
      <c r="C4" s="47"/>
      <c r="D4" s="47"/>
      <c r="E4" s="47"/>
      <c r="F4" s="47"/>
      <c r="G4" s="47"/>
    </row>
    <row r="5" spans="1:7" ht="4.5" hidden="1" customHeight="1" x14ac:dyDescent="0.25">
      <c r="A5" s="31"/>
      <c r="B5" s="2"/>
      <c r="C5" s="2"/>
      <c r="D5" s="2"/>
      <c r="E5" s="2"/>
      <c r="F5" s="2"/>
      <c r="G5" s="2"/>
    </row>
    <row r="6" spans="1:7" ht="12.75" customHeight="1" x14ac:dyDescent="0.2">
      <c r="A6" s="31"/>
      <c r="B6" s="48" t="s">
        <v>61</v>
      </c>
      <c r="C6" s="48"/>
      <c r="D6" s="48"/>
      <c r="E6" s="48"/>
      <c r="F6" s="48"/>
      <c r="G6" s="48"/>
    </row>
    <row r="7" spans="1:7" ht="12.75" customHeight="1" x14ac:dyDescent="0.2">
      <c r="A7" s="31"/>
      <c r="B7" s="48"/>
      <c r="C7" s="48"/>
      <c r="D7" s="48"/>
      <c r="E7" s="48"/>
      <c r="F7" s="48"/>
      <c r="G7" s="48"/>
    </row>
    <row r="8" spans="1:7" ht="12.75" customHeight="1" x14ac:dyDescent="0.2">
      <c r="A8" s="31"/>
      <c r="B8" s="48"/>
      <c r="C8" s="48"/>
      <c r="D8" s="48"/>
      <c r="E8" s="48"/>
      <c r="F8" s="48"/>
      <c r="G8" s="48"/>
    </row>
    <row r="9" spans="1:7" ht="21" customHeight="1" x14ac:dyDescent="0.2">
      <c r="A9" s="31"/>
      <c r="B9" s="48"/>
      <c r="C9" s="48"/>
      <c r="D9" s="48"/>
      <c r="E9" s="48"/>
      <c r="F9" s="48"/>
      <c r="G9" s="48"/>
    </row>
    <row r="10" spans="1:7" ht="12.75" customHeight="1" x14ac:dyDescent="0.2">
      <c r="A10" s="31"/>
      <c r="B10" s="57" t="s">
        <v>2</v>
      </c>
      <c r="C10" s="57"/>
      <c r="D10" s="57"/>
      <c r="E10" s="57"/>
      <c r="F10" s="57"/>
      <c r="G10" s="57"/>
    </row>
    <row r="11" spans="1:7" ht="21" customHeight="1" x14ac:dyDescent="0.2">
      <c r="A11" s="31"/>
      <c r="B11" s="57"/>
      <c r="C11" s="57"/>
      <c r="D11" s="57"/>
      <c r="E11" s="57"/>
      <c r="F11" s="57"/>
      <c r="G11" s="57"/>
    </row>
    <row r="12" spans="1:7" ht="3.75" customHeight="1" x14ac:dyDescent="0.2">
      <c r="A12" s="31"/>
      <c r="B12" s="28"/>
      <c r="C12" s="28"/>
      <c r="D12" s="28"/>
      <c r="E12" s="28"/>
      <c r="F12" s="28"/>
      <c r="G12" s="28"/>
    </row>
    <row r="13" spans="1:7" ht="21" customHeight="1" x14ac:dyDescent="0.25">
      <c r="A13" s="31"/>
      <c r="B13" s="55" t="s">
        <v>45</v>
      </c>
      <c r="C13" s="55"/>
      <c r="D13" s="55"/>
      <c r="E13" s="55"/>
      <c r="F13" s="55"/>
      <c r="G13" s="55"/>
    </row>
    <row r="14" spans="1:7" ht="3" customHeight="1" x14ac:dyDescent="0.25">
      <c r="A14" s="31"/>
      <c r="B14" s="56" t="s">
        <v>45</v>
      </c>
      <c r="C14" s="56"/>
      <c r="D14" s="56"/>
      <c r="E14" s="56"/>
      <c r="F14" s="56"/>
      <c r="G14" s="56"/>
    </row>
    <row r="15" spans="1:7" ht="15.75" x14ac:dyDescent="0.2">
      <c r="A15" s="31"/>
      <c r="B15" s="57" t="s">
        <v>12</v>
      </c>
      <c r="C15" s="57"/>
      <c r="D15" s="57"/>
      <c r="E15" s="57"/>
      <c r="F15" s="57"/>
      <c r="G15" s="57"/>
    </row>
    <row r="16" spans="1:7" ht="20.25" customHeight="1" x14ac:dyDescent="0.2">
      <c r="A16" s="31"/>
      <c r="B16" s="57" t="s">
        <v>11</v>
      </c>
      <c r="C16" s="57"/>
      <c r="D16" s="57"/>
      <c r="E16" s="57"/>
      <c r="F16" s="57"/>
      <c r="G16" s="57"/>
    </row>
    <row r="17" spans="1:11" ht="3.75" customHeight="1" x14ac:dyDescent="0.25">
      <c r="A17" s="31"/>
      <c r="B17" s="4"/>
      <c r="C17" s="4"/>
      <c r="D17" s="4"/>
      <c r="E17" s="4"/>
      <c r="F17" s="4"/>
      <c r="G17" s="4"/>
    </row>
    <row r="18" spans="1:11" ht="25.5" x14ac:dyDescent="0.2">
      <c r="B18" s="45" t="s">
        <v>3</v>
      </c>
      <c r="C18" s="46" t="s">
        <v>59</v>
      </c>
      <c r="D18" s="46" t="s">
        <v>4</v>
      </c>
      <c r="E18" s="46" t="s">
        <v>5</v>
      </c>
      <c r="F18" s="45" t="s">
        <v>48</v>
      </c>
      <c r="G18" s="45" t="s">
        <v>6</v>
      </c>
      <c r="H18" s="33" t="s">
        <v>40</v>
      </c>
    </row>
    <row r="19" spans="1:11" ht="47.25" customHeight="1" x14ac:dyDescent="0.2">
      <c r="B19" s="37" t="s">
        <v>7</v>
      </c>
      <c r="C19" s="38" t="s">
        <v>79</v>
      </c>
      <c r="D19" s="39" t="s">
        <v>50</v>
      </c>
      <c r="E19" s="40">
        <v>25</v>
      </c>
      <c r="F19" s="41"/>
      <c r="G19" s="42">
        <f>E19*F19</f>
        <v>0</v>
      </c>
      <c r="H19" s="26">
        <f t="shared" ref="H19" si="0">F19*G19</f>
        <v>0</v>
      </c>
      <c r="I19" s="27"/>
      <c r="J19" s="27"/>
      <c r="K19" s="27"/>
    </row>
    <row r="20" spans="1:11" ht="52.5" customHeight="1" x14ac:dyDescent="0.2">
      <c r="B20" s="37" t="s">
        <v>8</v>
      </c>
      <c r="C20" s="38" t="s">
        <v>80</v>
      </c>
      <c r="D20" s="39" t="s">
        <v>50</v>
      </c>
      <c r="E20" s="40">
        <v>5</v>
      </c>
      <c r="F20" s="41"/>
      <c r="G20" s="42">
        <f t="shared" ref="G20:G39" si="1">E20*F20</f>
        <v>0</v>
      </c>
      <c r="H20" s="33"/>
    </row>
    <row r="21" spans="1:11" ht="28.5" customHeight="1" x14ac:dyDescent="0.2">
      <c r="B21" s="37" t="s">
        <v>9</v>
      </c>
      <c r="C21" s="43" t="s">
        <v>62</v>
      </c>
      <c r="D21" s="39" t="s">
        <v>50</v>
      </c>
      <c r="E21" s="40">
        <v>3</v>
      </c>
      <c r="F21" s="41"/>
      <c r="G21" s="42">
        <f t="shared" si="1"/>
        <v>0</v>
      </c>
      <c r="H21" s="33"/>
    </row>
    <row r="22" spans="1:11" ht="64.5" customHeight="1" x14ac:dyDescent="0.2">
      <c r="B22" s="37" t="s">
        <v>10</v>
      </c>
      <c r="C22" s="44" t="s">
        <v>63</v>
      </c>
      <c r="D22" s="40" t="s">
        <v>17</v>
      </c>
      <c r="E22" s="40">
        <v>5</v>
      </c>
      <c r="F22" s="41"/>
      <c r="G22" s="42">
        <f t="shared" si="1"/>
        <v>0</v>
      </c>
      <c r="H22" s="33"/>
    </row>
    <row r="23" spans="1:11" ht="34.5" customHeight="1" x14ac:dyDescent="0.2">
      <c r="B23" s="37" t="s">
        <v>13</v>
      </c>
      <c r="C23" s="44" t="s">
        <v>58</v>
      </c>
      <c r="D23" s="40" t="s">
        <v>17</v>
      </c>
      <c r="E23" s="40">
        <v>2</v>
      </c>
      <c r="F23" s="41"/>
      <c r="G23" s="42">
        <f t="shared" si="1"/>
        <v>0</v>
      </c>
      <c r="H23" s="33"/>
    </row>
    <row r="24" spans="1:11" ht="34.5" customHeight="1" x14ac:dyDescent="0.2">
      <c r="B24" s="37" t="s">
        <v>14</v>
      </c>
      <c r="C24" s="44" t="s">
        <v>64</v>
      </c>
      <c r="D24" s="40" t="s">
        <v>17</v>
      </c>
      <c r="E24" s="40">
        <v>3</v>
      </c>
      <c r="F24" s="41"/>
      <c r="G24" s="42">
        <f t="shared" si="1"/>
        <v>0</v>
      </c>
      <c r="H24" s="33"/>
    </row>
    <row r="25" spans="1:11" ht="30.75" customHeight="1" x14ac:dyDescent="0.2">
      <c r="B25" s="37" t="s">
        <v>15</v>
      </c>
      <c r="C25" s="44" t="s">
        <v>65</v>
      </c>
      <c r="D25" s="40" t="s">
        <v>17</v>
      </c>
      <c r="E25" s="40">
        <v>3</v>
      </c>
      <c r="F25" s="41"/>
      <c r="G25" s="42">
        <f t="shared" si="1"/>
        <v>0</v>
      </c>
      <c r="H25" s="33"/>
    </row>
    <row r="26" spans="1:11" ht="33" customHeight="1" x14ac:dyDescent="0.2">
      <c r="B26" s="37" t="s">
        <v>16</v>
      </c>
      <c r="C26" s="44" t="s">
        <v>66</v>
      </c>
      <c r="D26" s="40" t="s">
        <v>17</v>
      </c>
      <c r="E26" s="40">
        <v>3</v>
      </c>
      <c r="F26" s="41"/>
      <c r="G26" s="42">
        <f t="shared" si="1"/>
        <v>0</v>
      </c>
      <c r="H26" s="33"/>
    </row>
    <row r="27" spans="1:11" ht="25.5" x14ac:dyDescent="0.2">
      <c r="B27" s="37" t="s">
        <v>20</v>
      </c>
      <c r="C27" s="44" t="s">
        <v>81</v>
      </c>
      <c r="D27" s="40" t="s">
        <v>50</v>
      </c>
      <c r="E27" s="40">
        <v>5</v>
      </c>
      <c r="F27" s="41"/>
      <c r="G27" s="42">
        <f t="shared" si="1"/>
        <v>0</v>
      </c>
      <c r="H27" s="33"/>
    </row>
    <row r="28" spans="1:11" ht="25.5" x14ac:dyDescent="0.2">
      <c r="B28" s="37" t="s">
        <v>19</v>
      </c>
      <c r="C28" s="44" t="s">
        <v>67</v>
      </c>
      <c r="D28" s="40" t="s">
        <v>50</v>
      </c>
      <c r="E28" s="40">
        <v>2</v>
      </c>
      <c r="F28" s="41"/>
      <c r="G28" s="42">
        <f t="shared" si="1"/>
        <v>0</v>
      </c>
      <c r="H28" s="33"/>
    </row>
    <row r="29" spans="1:11" ht="43.5" customHeight="1" x14ac:dyDescent="0.2">
      <c r="B29" s="37" t="s">
        <v>21</v>
      </c>
      <c r="C29" s="44" t="s">
        <v>68</v>
      </c>
      <c r="D29" s="40" t="s">
        <v>17</v>
      </c>
      <c r="E29" s="40">
        <v>5</v>
      </c>
      <c r="F29" s="41"/>
      <c r="G29" s="42">
        <f t="shared" si="1"/>
        <v>0</v>
      </c>
      <c r="H29" s="33"/>
    </row>
    <row r="30" spans="1:11" ht="25.5" x14ac:dyDescent="0.2">
      <c r="B30" s="37" t="s">
        <v>22</v>
      </c>
      <c r="C30" s="44" t="s">
        <v>69</v>
      </c>
      <c r="D30" s="40" t="s">
        <v>50</v>
      </c>
      <c r="E30" s="40">
        <v>3</v>
      </c>
      <c r="F30" s="41"/>
      <c r="G30" s="42">
        <f t="shared" si="1"/>
        <v>0</v>
      </c>
      <c r="H30" s="33"/>
    </row>
    <row r="31" spans="1:11" ht="57" customHeight="1" x14ac:dyDescent="0.2">
      <c r="B31" s="37" t="s">
        <v>18</v>
      </c>
      <c r="C31" s="44" t="s">
        <v>70</v>
      </c>
      <c r="D31" s="40" t="s">
        <v>50</v>
      </c>
      <c r="E31" s="40">
        <v>2</v>
      </c>
      <c r="F31" s="41"/>
      <c r="G31" s="42">
        <f t="shared" si="1"/>
        <v>0</v>
      </c>
      <c r="H31" s="33"/>
    </row>
    <row r="32" spans="1:11" ht="53.25" customHeight="1" x14ac:dyDescent="0.2">
      <c r="B32" s="37" t="s">
        <v>23</v>
      </c>
      <c r="C32" s="44" t="s">
        <v>71</v>
      </c>
      <c r="D32" s="40" t="s">
        <v>17</v>
      </c>
      <c r="E32" s="40">
        <v>200</v>
      </c>
      <c r="F32" s="41"/>
      <c r="G32" s="42">
        <f t="shared" si="1"/>
        <v>0</v>
      </c>
      <c r="H32" s="33"/>
    </row>
    <row r="33" spans="2:8" ht="55.5" customHeight="1" x14ac:dyDescent="0.2">
      <c r="B33" s="37" t="s">
        <v>51</v>
      </c>
      <c r="C33" s="44" t="s">
        <v>72</v>
      </c>
      <c r="D33" s="40" t="s">
        <v>17</v>
      </c>
      <c r="E33" s="40">
        <v>100</v>
      </c>
      <c r="F33" s="41"/>
      <c r="G33" s="42">
        <f t="shared" si="1"/>
        <v>0</v>
      </c>
      <c r="H33" s="33"/>
    </row>
    <row r="34" spans="2:8" ht="31.5" customHeight="1" x14ac:dyDescent="0.2">
      <c r="B34" s="37" t="s">
        <v>52</v>
      </c>
      <c r="C34" s="44" t="s">
        <v>73</v>
      </c>
      <c r="D34" s="40" t="s">
        <v>17</v>
      </c>
      <c r="E34" s="40">
        <v>5</v>
      </c>
      <c r="F34" s="41"/>
      <c r="G34" s="42">
        <f t="shared" si="1"/>
        <v>0</v>
      </c>
      <c r="H34" s="33"/>
    </row>
    <row r="35" spans="2:8" ht="65.25" customHeight="1" x14ac:dyDescent="0.2">
      <c r="B35" s="37" t="s">
        <v>53</v>
      </c>
      <c r="C35" s="44" t="s">
        <v>74</v>
      </c>
      <c r="D35" s="40" t="s">
        <v>17</v>
      </c>
      <c r="E35" s="40">
        <v>2</v>
      </c>
      <c r="F35" s="41"/>
      <c r="G35" s="42">
        <f t="shared" si="1"/>
        <v>0</v>
      </c>
      <c r="H35" s="33"/>
    </row>
    <row r="36" spans="2:8" ht="27" customHeight="1" x14ac:dyDescent="0.2">
      <c r="B36" s="37" t="s">
        <v>54</v>
      </c>
      <c r="C36" s="44" t="s">
        <v>75</v>
      </c>
      <c r="D36" s="40" t="s">
        <v>17</v>
      </c>
      <c r="E36" s="40">
        <v>5</v>
      </c>
      <c r="F36" s="41"/>
      <c r="G36" s="42">
        <f t="shared" si="1"/>
        <v>0</v>
      </c>
      <c r="H36" s="33"/>
    </row>
    <row r="37" spans="2:8" ht="34.5" customHeight="1" x14ac:dyDescent="0.2">
      <c r="B37" s="37" t="s">
        <v>55</v>
      </c>
      <c r="C37" s="44" t="s">
        <v>76</v>
      </c>
      <c r="D37" s="40" t="s">
        <v>17</v>
      </c>
      <c r="E37" s="40">
        <v>4</v>
      </c>
      <c r="F37" s="41"/>
      <c r="G37" s="42">
        <f t="shared" si="1"/>
        <v>0</v>
      </c>
      <c r="H37" s="33"/>
    </row>
    <row r="38" spans="2:8" ht="66" customHeight="1" x14ac:dyDescent="0.2">
      <c r="B38" s="37" t="s">
        <v>56</v>
      </c>
      <c r="C38" s="44" t="s">
        <v>77</v>
      </c>
      <c r="D38" s="40" t="s">
        <v>17</v>
      </c>
      <c r="E38" s="40">
        <v>2</v>
      </c>
      <c r="F38" s="41"/>
      <c r="G38" s="42">
        <f t="shared" si="1"/>
        <v>0</v>
      </c>
      <c r="H38" s="33"/>
    </row>
    <row r="39" spans="2:8" ht="23.25" customHeight="1" x14ac:dyDescent="0.2">
      <c r="B39" s="37" t="s">
        <v>57</v>
      </c>
      <c r="C39" s="44" t="s">
        <v>78</v>
      </c>
      <c r="D39" s="40" t="s">
        <v>17</v>
      </c>
      <c r="E39" s="40">
        <v>5</v>
      </c>
      <c r="F39" s="41"/>
      <c r="G39" s="42">
        <f t="shared" si="1"/>
        <v>0</v>
      </c>
      <c r="H39" s="33"/>
    </row>
    <row r="40" spans="2:8" ht="31.5" customHeight="1" x14ac:dyDescent="0.2">
      <c r="B40" s="34"/>
      <c r="C40" s="49" t="s">
        <v>49</v>
      </c>
      <c r="D40" s="49"/>
      <c r="E40" s="49"/>
      <c r="F40" s="50"/>
      <c r="G40" s="35">
        <f>SUM(G19:G39)</f>
        <v>0</v>
      </c>
    </row>
    <row r="41" spans="2:8" ht="6" hidden="1" customHeight="1" x14ac:dyDescent="0.2">
      <c r="B41" s="36"/>
      <c r="C41" s="5"/>
      <c r="D41" s="5"/>
      <c r="E41" s="5"/>
      <c r="F41" s="5"/>
      <c r="G41" s="6"/>
    </row>
    <row r="42" spans="2:8" ht="32.450000000000003" customHeight="1" x14ac:dyDescent="0.2">
      <c r="B42" s="52" t="s">
        <v>60</v>
      </c>
      <c r="C42" s="52"/>
      <c r="D42" s="52"/>
      <c r="E42" s="52"/>
      <c r="F42" s="52"/>
      <c r="G42" s="52"/>
    </row>
    <row r="43" spans="2:8" ht="22.5" customHeight="1" x14ac:dyDescent="0.2">
      <c r="B43" s="53" t="s">
        <v>47</v>
      </c>
      <c r="C43" s="53"/>
      <c r="D43" s="54">
        <f>G40</f>
        <v>0</v>
      </c>
      <c r="E43" s="54"/>
      <c r="F43" s="54"/>
      <c r="G43" s="54"/>
    </row>
    <row r="44" spans="2:8" ht="42.75" customHeight="1" x14ac:dyDescent="0.2">
      <c r="B44" s="58" t="s">
        <v>46</v>
      </c>
      <c r="C44" s="51"/>
      <c r="D44" s="51" t="str">
        <f>slownie!B348</f>
        <v/>
      </c>
      <c r="E44" s="51"/>
      <c r="F44" s="51"/>
      <c r="G44" s="51"/>
    </row>
    <row r="45" spans="2:8" ht="21" customHeight="1" x14ac:dyDescent="0.2">
      <c r="B45" s="30"/>
      <c r="C45" s="29"/>
      <c r="D45" s="29"/>
      <c r="E45" s="29"/>
      <c r="F45" s="29"/>
      <c r="G45" s="29"/>
    </row>
  </sheetData>
  <sheetProtection algorithmName="SHA-512" hashValue="A6wYVqzWE9z8u+7Y+coXojf/T3EigyyL0VOV+yI4+E3II0UltuZeG/M55noJIhSCC9rWL9T/xSeYsfb0VutY5Q==" saltValue="VkdWF6ag/Pr7ty2Y3VOvsQ==" spinCount="100000" sheet="1" selectLockedCells="1"/>
  <mergeCells count="13">
    <mergeCell ref="B3:G4"/>
    <mergeCell ref="B6:G9"/>
    <mergeCell ref="C40:F40"/>
    <mergeCell ref="D44:G44"/>
    <mergeCell ref="B42:G42"/>
    <mergeCell ref="B43:C43"/>
    <mergeCell ref="D43:G43"/>
    <mergeCell ref="B13:G13"/>
    <mergeCell ref="B14:G14"/>
    <mergeCell ref="B10:G11"/>
    <mergeCell ref="B44:C44"/>
    <mergeCell ref="B15:G15"/>
    <mergeCell ref="B16:G16"/>
  </mergeCells>
  <phoneticPr fontId="6" type="noConversion"/>
  <dataValidations count="1">
    <dataValidation allowBlank="1" showInputMessage="1" showErrorMessage="1" promptTitle="Prosimy wypełnić te pole" prompt="Prosimy wpisać nazwę Wykonawcy" sqref="B13:G14"/>
  </dataValidations>
  <pageMargins left="0.15748031496062992" right="0.15748031496062992" top="1.7322834645669292" bottom="1.0236220472440944" header="0.51181102362204722" footer="0.51181102362204722"/>
  <pageSetup paperSize="9" scale="98" orientation="portrait" r:id="rId1"/>
  <headerFooter alignWithMargins="0">
    <oddHeader>&amp;L&amp;U
&amp;8
&amp;10
&amp;U &amp;12............................................
&amp;10 &amp;8   (pieczęć nagłównkowa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7"/>
  <sheetViews>
    <sheetView topLeftCell="A340" workbookViewId="0">
      <selection activeCell="B375" sqref="B375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41</v>
      </c>
    </row>
    <row r="2" spans="1:9" x14ac:dyDescent="0.2">
      <c r="A2" s="9"/>
    </row>
    <row r="3" spans="1:9" x14ac:dyDescent="0.2">
      <c r="A3" s="7"/>
      <c r="B3" s="8" t="s">
        <v>24</v>
      </c>
      <c r="C3" s="7"/>
      <c r="D3" s="10"/>
      <c r="E3" s="10"/>
      <c r="F3" s="10"/>
      <c r="G3" s="10"/>
      <c r="H3" s="10"/>
      <c r="I3" s="7"/>
    </row>
    <row r="4" spans="1:9" x14ac:dyDescent="0.2">
      <c r="A4" s="8" t="s">
        <v>24</v>
      </c>
      <c r="B4" s="11" t="e">
        <f>Arkusz1!#REF!</f>
        <v>#REF!</v>
      </c>
      <c r="C4" s="12" t="s">
        <v>25</v>
      </c>
      <c r="D4" s="10"/>
      <c r="E4" s="10"/>
      <c r="F4" s="10"/>
      <c r="G4" s="10"/>
      <c r="H4" s="10"/>
      <c r="I4" s="7"/>
    </row>
    <row r="5" spans="1:9" x14ac:dyDescent="0.2">
      <c r="A5" s="8"/>
      <c r="B5" s="12"/>
      <c r="C5" s="13" t="s">
        <v>26</v>
      </c>
      <c r="D5" s="14" t="s">
        <v>27</v>
      </c>
      <c r="E5" s="14" t="s">
        <v>28</v>
      </c>
      <c r="F5" s="14" t="s">
        <v>29</v>
      </c>
      <c r="G5" s="14" t="s">
        <v>30</v>
      </c>
      <c r="H5" s="14" t="s">
        <v>31</v>
      </c>
      <c r="I5" s="7"/>
    </row>
    <row r="6" spans="1:9" x14ac:dyDescent="0.2">
      <c r="A6" s="15" t="s">
        <v>32</v>
      </c>
      <c r="B6" s="7"/>
      <c r="C6" s="16"/>
      <c r="D6" s="17" t="e">
        <f>ROUND((B4-INT(B4))*100,0)</f>
        <v>#REF!</v>
      </c>
      <c r="E6" s="17" t="e">
        <f>IF(B4&gt;=1,VALUE(RIGHT(LEFT(INT(B4),LEN(INT(B4))),3)),0)</f>
        <v>#REF!</v>
      </c>
      <c r="F6" s="17" t="e">
        <f>IF(B4&gt;=1000,VALUE(TEXT(RIGHT(LEFT(INT(B4),LEN(INT(B4))-3),3),"000")),0)</f>
        <v>#REF!</v>
      </c>
      <c r="G6" s="17" t="e">
        <f>IF(B4&gt;=1000000,VALUE(TEXT(RIGHT(LEFT(INT(B4),LEN(INT(B4))-6),3),"000")),0)</f>
        <v>#REF!</v>
      </c>
      <c r="H6" s="17" t="e">
        <f>IF(B4&gt;=1000000000,VALUE(TEXT(RIGHT(LEFT(INT(B4),LEN(INT(B4))-9),3),"000")),0)</f>
        <v>#REF!</v>
      </c>
      <c r="I6" s="7"/>
    </row>
    <row r="7" spans="1:9" x14ac:dyDescent="0.2">
      <c r="A7" s="15" t="s">
        <v>33</v>
      </c>
      <c r="B7" s="18"/>
      <c r="C7" s="19" t="e">
        <f>ROUND((B4-INT(B4))*100,0)&amp;"/"&amp;100 &amp; " groszy"</f>
        <v>#REF!</v>
      </c>
      <c r="D7" s="19" t="e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>#REF!</v>
      </c>
      <c r="E7" s="20" t="e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>#REF!</v>
      </c>
      <c r="F7" s="20" t="e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>#REF!</v>
      </c>
      <c r="G7" s="20" t="e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>#REF!</v>
      </c>
      <c r="H7" s="19" t="e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>#REF!</v>
      </c>
      <c r="I7" s="18"/>
    </row>
    <row r="8" spans="1:9" x14ac:dyDescent="0.2">
      <c r="A8" s="7"/>
      <c r="B8" s="7"/>
      <c r="C8" s="21"/>
      <c r="D8" s="22"/>
      <c r="E8" s="22"/>
      <c r="F8" s="22"/>
      <c r="G8" s="22"/>
      <c r="H8" s="22"/>
      <c r="I8" s="7"/>
    </row>
    <row r="9" spans="1:9" x14ac:dyDescent="0.2">
      <c r="A9" s="8" t="s">
        <v>34</v>
      </c>
      <c r="B9" s="23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>W polu z kwotą nie znajduje się liczba</v>
      </c>
      <c r="C9" s="24"/>
      <c r="D9" s="24"/>
      <c r="E9" s="24"/>
      <c r="F9" s="24"/>
      <c r="G9" s="24"/>
      <c r="H9" s="24"/>
      <c r="I9" s="25"/>
    </row>
    <row r="10" spans="1:9" x14ac:dyDescent="0.2">
      <c r="A10" s="8" t="s">
        <v>35</v>
      </c>
      <c r="B10" s="23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>W polu z kwotą nie znajduje się liczba</v>
      </c>
      <c r="C10" s="24"/>
      <c r="D10" s="24"/>
      <c r="E10" s="24"/>
      <c r="F10" s="24"/>
      <c r="G10" s="24"/>
      <c r="H10" s="24"/>
      <c r="I10" s="25"/>
    </row>
    <row r="11" spans="1:9" x14ac:dyDescent="0.2">
      <c r="A11" s="8" t="s">
        <v>36</v>
      </c>
      <c r="B11" s="23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>W polu z kwotą nie znajduje się liczba</v>
      </c>
      <c r="C11" s="24"/>
      <c r="D11" s="24"/>
      <c r="E11" s="24"/>
      <c r="F11" s="24"/>
      <c r="G11" s="24"/>
      <c r="H11" s="24"/>
      <c r="I11" s="25"/>
    </row>
    <row r="12" spans="1:9" x14ac:dyDescent="0.2">
      <c r="A12" s="8"/>
      <c r="B12" s="7"/>
      <c r="C12" s="7"/>
      <c r="D12" s="10"/>
      <c r="E12" s="10"/>
      <c r="F12" s="10"/>
      <c r="G12" s="10"/>
      <c r="H12" s="10"/>
      <c r="I12" s="7"/>
    </row>
    <row r="15" spans="1:9" x14ac:dyDescent="0.2">
      <c r="A15" s="9"/>
    </row>
    <row r="16" spans="1:9" x14ac:dyDescent="0.2">
      <c r="A16" s="7"/>
      <c r="B16" s="8" t="s">
        <v>24</v>
      </c>
      <c r="C16" s="7"/>
      <c r="D16" s="10"/>
      <c r="E16" s="10"/>
      <c r="F16" s="10"/>
      <c r="G16" s="10"/>
      <c r="H16" s="10"/>
      <c r="I16" s="7"/>
    </row>
    <row r="17" spans="1:9" x14ac:dyDescent="0.2">
      <c r="A17" s="8" t="s">
        <v>24</v>
      </c>
      <c r="B17" s="11" t="e">
        <f>Arkusz1!#REF!</f>
        <v>#REF!</v>
      </c>
      <c r="C17" s="12" t="s">
        <v>37</v>
      </c>
      <c r="D17" s="10"/>
      <c r="E17" s="10"/>
      <c r="F17" s="10"/>
      <c r="G17" s="10"/>
      <c r="H17" s="10"/>
      <c r="I17" s="7"/>
    </row>
    <row r="18" spans="1:9" x14ac:dyDescent="0.2">
      <c r="A18" s="8"/>
      <c r="B18" s="12"/>
      <c r="C18" s="13" t="s">
        <v>26</v>
      </c>
      <c r="D18" s="14" t="s">
        <v>27</v>
      </c>
      <c r="E18" s="14" t="s">
        <v>28</v>
      </c>
      <c r="F18" s="14" t="s">
        <v>29</v>
      </c>
      <c r="G18" s="14" t="s">
        <v>30</v>
      </c>
      <c r="H18" s="14" t="s">
        <v>31</v>
      </c>
      <c r="I18" s="7"/>
    </row>
    <row r="19" spans="1:9" x14ac:dyDescent="0.2">
      <c r="A19" s="15" t="s">
        <v>32</v>
      </c>
      <c r="B19" s="7"/>
      <c r="C19" s="16"/>
      <c r="D19" s="17" t="e">
        <f>ROUND((B17-INT(B17))*100,0)</f>
        <v>#REF!</v>
      </c>
      <c r="E19" s="17" t="e">
        <f>IF(B17&gt;=1,VALUE(RIGHT(LEFT(INT(B17),LEN(INT(B17))),3)),0)</f>
        <v>#REF!</v>
      </c>
      <c r="F19" s="17" t="e">
        <f>IF(B17&gt;=1000,VALUE(TEXT(RIGHT(LEFT(INT(B17),LEN(INT(B17))-3),3),"000")),0)</f>
        <v>#REF!</v>
      </c>
      <c r="G19" s="17" t="e">
        <f>IF(B17&gt;=1000000,VALUE(TEXT(RIGHT(LEFT(INT(B17),LEN(INT(B17))-6),3),"000")),0)</f>
        <v>#REF!</v>
      </c>
      <c r="H19" s="17" t="e">
        <f>IF(B17&gt;=1000000000,VALUE(TEXT(RIGHT(LEFT(INT(B17),LEN(INT(B17))-9),3),"000")),0)</f>
        <v>#REF!</v>
      </c>
      <c r="I19" s="7"/>
    </row>
    <row r="20" spans="1:9" x14ac:dyDescent="0.2">
      <c r="A20" s="15" t="s">
        <v>33</v>
      </c>
      <c r="B20" s="18"/>
      <c r="C20" s="19" t="e">
        <f>ROUND((B17-INT(B17))*100,0)&amp;"/"&amp;100 &amp; " groszy"</f>
        <v>#REF!</v>
      </c>
      <c r="D20" s="19" t="e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>#REF!</v>
      </c>
      <c r="E20" s="20" t="e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>#REF!</v>
      </c>
      <c r="F20" s="20" t="e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>#REF!</v>
      </c>
      <c r="G20" s="20" t="e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>#REF!</v>
      </c>
      <c r="H20" s="19" t="e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>#REF!</v>
      </c>
      <c r="I20" s="18"/>
    </row>
    <row r="21" spans="1:9" x14ac:dyDescent="0.2">
      <c r="A21" s="7"/>
      <c r="B21" s="7"/>
      <c r="C21" s="21"/>
      <c r="D21" s="22"/>
      <c r="E21" s="22"/>
      <c r="F21" s="22"/>
      <c r="G21" s="22"/>
      <c r="H21" s="22"/>
      <c r="I21" s="7"/>
    </row>
    <row r="22" spans="1:9" x14ac:dyDescent="0.2">
      <c r="A22" s="8" t="s">
        <v>34</v>
      </c>
      <c r="B22" s="23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>W polu z kwotą nie znajduje się liczba</v>
      </c>
      <c r="C22" s="24"/>
      <c r="D22" s="24"/>
      <c r="E22" s="24"/>
      <c r="F22" s="24"/>
      <c r="G22" s="24"/>
      <c r="H22" s="24"/>
      <c r="I22" s="25"/>
    </row>
    <row r="23" spans="1:9" x14ac:dyDescent="0.2">
      <c r="A23" s="8" t="s">
        <v>35</v>
      </c>
      <c r="B23" s="23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>W polu z kwotą nie znajduje się liczba</v>
      </c>
      <c r="C23" s="24"/>
      <c r="D23" s="24"/>
      <c r="E23" s="24"/>
      <c r="F23" s="24"/>
      <c r="G23" s="24"/>
      <c r="H23" s="24"/>
      <c r="I23" s="25"/>
    </row>
    <row r="24" spans="1:9" x14ac:dyDescent="0.2">
      <c r="A24" s="8" t="s">
        <v>36</v>
      </c>
      <c r="B24" s="23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>W polu z kwotą nie znajduje się liczba</v>
      </c>
      <c r="C24" s="24"/>
      <c r="D24" s="24"/>
      <c r="E24" s="24"/>
      <c r="F24" s="24"/>
      <c r="G24" s="24"/>
      <c r="H24" s="24"/>
      <c r="I24" s="25"/>
    </row>
    <row r="28" spans="1:9" x14ac:dyDescent="0.2">
      <c r="A28" s="9"/>
    </row>
    <row r="29" spans="1:9" x14ac:dyDescent="0.2">
      <c r="A29" s="7"/>
      <c r="B29" s="8" t="s">
        <v>24</v>
      </c>
      <c r="C29" s="7"/>
      <c r="D29" s="10"/>
      <c r="E29" s="10"/>
      <c r="F29" s="10"/>
      <c r="G29" s="10"/>
      <c r="H29" s="10"/>
      <c r="I29" s="7"/>
    </row>
    <row r="30" spans="1:9" x14ac:dyDescent="0.2">
      <c r="A30" s="8" t="s">
        <v>24</v>
      </c>
      <c r="B30" s="11" t="e">
        <f>Arkusz1!#REF!</f>
        <v>#REF!</v>
      </c>
      <c r="C30" s="12" t="s">
        <v>38</v>
      </c>
      <c r="D30" s="10"/>
      <c r="E30" s="10"/>
      <c r="F30" s="10"/>
      <c r="G30" s="10"/>
      <c r="H30" s="10"/>
      <c r="I30" s="7"/>
    </row>
    <row r="31" spans="1:9" x14ac:dyDescent="0.2">
      <c r="A31" s="8"/>
      <c r="B31" s="12"/>
      <c r="C31" s="13" t="s">
        <v>26</v>
      </c>
      <c r="D31" s="14" t="s">
        <v>27</v>
      </c>
      <c r="E31" s="14" t="s">
        <v>28</v>
      </c>
      <c r="F31" s="14" t="s">
        <v>29</v>
      </c>
      <c r="G31" s="14" t="s">
        <v>30</v>
      </c>
      <c r="H31" s="14" t="s">
        <v>31</v>
      </c>
      <c r="I31" s="7"/>
    </row>
    <row r="32" spans="1:9" x14ac:dyDescent="0.2">
      <c r="A32" s="15" t="s">
        <v>32</v>
      </c>
      <c r="B32" s="7"/>
      <c r="C32" s="16"/>
      <c r="D32" s="17" t="e">
        <f>ROUND((B30-INT(B30))*100,0)</f>
        <v>#REF!</v>
      </c>
      <c r="E32" s="17" t="e">
        <f>IF(B30&gt;=1,VALUE(RIGHT(LEFT(INT(B30),LEN(INT(B30))),3)),0)</f>
        <v>#REF!</v>
      </c>
      <c r="F32" s="17" t="e">
        <f>IF(B30&gt;=1000,VALUE(TEXT(RIGHT(LEFT(INT(B30),LEN(INT(B30))-3),3),"000")),0)</f>
        <v>#REF!</v>
      </c>
      <c r="G32" s="17" t="e">
        <f>IF(B30&gt;=1000000,VALUE(TEXT(RIGHT(LEFT(INT(B30),LEN(INT(B30))-6),3),"000")),0)</f>
        <v>#REF!</v>
      </c>
      <c r="H32" s="17" t="e">
        <f>IF(B30&gt;=1000000000,VALUE(TEXT(RIGHT(LEFT(INT(B30),LEN(INT(B30))-9),3),"000")),0)</f>
        <v>#REF!</v>
      </c>
      <c r="I32" s="7"/>
    </row>
    <row r="33" spans="1:9" x14ac:dyDescent="0.2">
      <c r="A33" s="15" t="s">
        <v>33</v>
      </c>
      <c r="B33" s="18"/>
      <c r="C33" s="19" t="e">
        <f>ROUND((B30-INT(B30))*100,0)&amp;"/"&amp;100 &amp; " groszy"</f>
        <v>#REF!</v>
      </c>
      <c r="D33" s="19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20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20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20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9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8"/>
    </row>
    <row r="34" spans="1:9" x14ac:dyDescent="0.2">
      <c r="A34" s="7"/>
      <c r="B34" s="7"/>
      <c r="C34" s="21"/>
      <c r="D34" s="22"/>
      <c r="E34" s="22"/>
      <c r="F34" s="22"/>
      <c r="G34" s="22"/>
      <c r="H34" s="22"/>
      <c r="I34" s="7"/>
    </row>
    <row r="35" spans="1:9" x14ac:dyDescent="0.2">
      <c r="A35" s="8" t="s">
        <v>34</v>
      </c>
      <c r="B35" s="23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24"/>
      <c r="D35" s="24"/>
      <c r="E35" s="24"/>
      <c r="F35" s="24"/>
      <c r="G35" s="24"/>
      <c r="H35" s="24"/>
      <c r="I35" s="25"/>
    </row>
    <row r="36" spans="1:9" x14ac:dyDescent="0.2">
      <c r="A36" s="8" t="s">
        <v>35</v>
      </c>
      <c r="B36" s="23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24"/>
      <c r="D36" s="24"/>
      <c r="E36" s="24"/>
      <c r="F36" s="24"/>
      <c r="G36" s="24"/>
      <c r="H36" s="24"/>
      <c r="I36" s="25"/>
    </row>
    <row r="37" spans="1:9" x14ac:dyDescent="0.2">
      <c r="A37" s="8" t="s">
        <v>36</v>
      </c>
      <c r="B37" s="23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24"/>
      <c r="D37" s="24"/>
      <c r="E37" s="24"/>
      <c r="F37" s="24"/>
      <c r="G37" s="24"/>
      <c r="H37" s="24"/>
      <c r="I37" s="25"/>
    </row>
    <row r="41" spans="1:9" x14ac:dyDescent="0.2">
      <c r="A41" s="9"/>
    </row>
    <row r="42" spans="1:9" x14ac:dyDescent="0.2">
      <c r="A42" s="7"/>
      <c r="B42" s="8" t="s">
        <v>24</v>
      </c>
      <c r="C42" s="7"/>
      <c r="D42" s="10"/>
      <c r="E42" s="10"/>
      <c r="F42" s="10"/>
      <c r="G42" s="10"/>
      <c r="H42" s="10"/>
      <c r="I42" s="7"/>
    </row>
    <row r="43" spans="1:9" x14ac:dyDescent="0.2">
      <c r="A43" s="8" t="s">
        <v>24</v>
      </c>
      <c r="B43" s="11"/>
      <c r="C43" s="12"/>
      <c r="D43" s="10"/>
      <c r="E43" s="10"/>
      <c r="F43" s="10"/>
      <c r="G43" s="10"/>
      <c r="H43" s="10"/>
      <c r="I43" s="7"/>
    </row>
    <row r="44" spans="1:9" x14ac:dyDescent="0.2">
      <c r="A44" s="8"/>
      <c r="B44" s="12"/>
      <c r="C44" s="13" t="s">
        <v>26</v>
      </c>
      <c r="D44" s="14" t="s">
        <v>27</v>
      </c>
      <c r="E44" s="14" t="s">
        <v>28</v>
      </c>
      <c r="F44" s="14" t="s">
        <v>29</v>
      </c>
      <c r="G44" s="14" t="s">
        <v>30</v>
      </c>
      <c r="H44" s="14" t="s">
        <v>31</v>
      </c>
      <c r="I44" s="7"/>
    </row>
    <row r="45" spans="1:9" x14ac:dyDescent="0.2">
      <c r="A45" s="15" t="s">
        <v>32</v>
      </c>
      <c r="B45" s="7"/>
      <c r="C45" s="16"/>
      <c r="D45" s="17">
        <f>ROUND((B43-INT(B43))*100,0)</f>
        <v>0</v>
      </c>
      <c r="E45" s="17">
        <f>IF(B43&gt;=1,VALUE(RIGHT(LEFT(INT(B43),LEN(INT(B43))),3)),0)</f>
        <v>0</v>
      </c>
      <c r="F45" s="17">
        <f>IF(B43&gt;=1000,VALUE(TEXT(RIGHT(LEFT(INT(B43),LEN(INT(B43))-3),3),"000")),0)</f>
        <v>0</v>
      </c>
      <c r="G45" s="17">
        <f>IF(B43&gt;=1000000,VALUE(TEXT(RIGHT(LEFT(INT(B43),LEN(INT(B43))-6),3),"000")),0)</f>
        <v>0</v>
      </c>
      <c r="H45" s="17">
        <f>IF(B43&gt;=1000000000,VALUE(TEXT(RIGHT(LEFT(INT(B43),LEN(INT(B43))-9),3),"000")),0)</f>
        <v>0</v>
      </c>
      <c r="I45" s="7"/>
    </row>
    <row r="46" spans="1:9" x14ac:dyDescent="0.2">
      <c r="A46" s="15" t="s">
        <v>33</v>
      </c>
      <c r="B46" s="18"/>
      <c r="C46" s="19" t="str">
        <f>ROUND((B43-INT(B43))*100,0)&amp;"/"&amp;100 &amp; " groszy"</f>
        <v>0/100 groszy</v>
      </c>
      <c r="D46" s="19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20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20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20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9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8"/>
    </row>
    <row r="47" spans="1:9" x14ac:dyDescent="0.2">
      <c r="A47" s="7"/>
      <c r="B47" s="7"/>
      <c r="C47" s="21"/>
      <c r="D47" s="22"/>
      <c r="E47" s="22"/>
      <c r="F47" s="22"/>
      <c r="G47" s="22"/>
      <c r="H47" s="22"/>
      <c r="I47" s="7"/>
    </row>
    <row r="48" spans="1:9" x14ac:dyDescent="0.2">
      <c r="A48" s="8" t="s">
        <v>34</v>
      </c>
      <c r="B48" s="23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24"/>
      <c r="D48" s="24"/>
      <c r="E48" s="24"/>
      <c r="F48" s="24"/>
      <c r="G48" s="24"/>
      <c r="H48" s="24"/>
      <c r="I48" s="25"/>
    </row>
    <row r="49" spans="1:9" x14ac:dyDescent="0.2">
      <c r="A49" s="8" t="s">
        <v>35</v>
      </c>
      <c r="B49" s="23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24"/>
      <c r="D49" s="24"/>
      <c r="E49" s="24"/>
      <c r="F49" s="24"/>
      <c r="G49" s="24"/>
      <c r="H49" s="24"/>
      <c r="I49" s="25"/>
    </row>
    <row r="50" spans="1:9" x14ac:dyDescent="0.2">
      <c r="A50" s="8" t="s">
        <v>36</v>
      </c>
      <c r="B50" s="23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24"/>
      <c r="D50" s="24"/>
      <c r="E50" s="24"/>
      <c r="F50" s="24"/>
      <c r="G50" s="24"/>
      <c r="H50" s="24"/>
      <c r="I50" s="25"/>
    </row>
    <row r="54" spans="1:9" x14ac:dyDescent="0.2">
      <c r="A54" s="9"/>
    </row>
    <row r="55" spans="1:9" x14ac:dyDescent="0.2">
      <c r="A55" s="7"/>
      <c r="B55" s="8" t="s">
        <v>24</v>
      </c>
      <c r="C55" s="7"/>
      <c r="D55" s="10"/>
      <c r="E55" s="10"/>
      <c r="F55" s="10"/>
      <c r="G55" s="10"/>
      <c r="H55" s="10"/>
      <c r="I55" s="7"/>
    </row>
    <row r="56" spans="1:9" x14ac:dyDescent="0.2">
      <c r="A56" s="8" t="s">
        <v>24</v>
      </c>
      <c r="B56" s="11"/>
      <c r="C56" s="12" t="s">
        <v>39</v>
      </c>
      <c r="D56" s="10"/>
      <c r="E56" s="10"/>
      <c r="F56" s="10"/>
      <c r="G56" s="10"/>
      <c r="H56" s="10"/>
      <c r="I56" s="7"/>
    </row>
    <row r="57" spans="1:9" x14ac:dyDescent="0.2">
      <c r="A57" s="8"/>
      <c r="B57" s="12"/>
      <c r="C57" s="13" t="s">
        <v>26</v>
      </c>
      <c r="D57" s="14" t="s">
        <v>27</v>
      </c>
      <c r="E57" s="14" t="s">
        <v>28</v>
      </c>
      <c r="F57" s="14" t="s">
        <v>29</v>
      </c>
      <c r="G57" s="14" t="s">
        <v>30</v>
      </c>
      <c r="H57" s="14" t="s">
        <v>31</v>
      </c>
      <c r="I57" s="7"/>
    </row>
    <row r="58" spans="1:9" x14ac:dyDescent="0.2">
      <c r="A58" s="15" t="s">
        <v>32</v>
      </c>
      <c r="B58" s="7"/>
      <c r="C58" s="16"/>
      <c r="D58" s="17">
        <f>ROUND((B56-INT(B56))*100,0)</f>
        <v>0</v>
      </c>
      <c r="E58" s="17">
        <f>IF(B56&gt;=1,VALUE(RIGHT(LEFT(INT(B56),LEN(INT(B56))),3)),0)</f>
        <v>0</v>
      </c>
      <c r="F58" s="17">
        <f>IF(B56&gt;=1000,VALUE(TEXT(RIGHT(LEFT(INT(B56),LEN(INT(B56))-3),3),"000")),0)</f>
        <v>0</v>
      </c>
      <c r="G58" s="17">
        <f>IF(B56&gt;=1000000,VALUE(TEXT(RIGHT(LEFT(INT(B56),LEN(INT(B56))-6),3),"000")),0)</f>
        <v>0</v>
      </c>
      <c r="H58" s="17">
        <f>IF(B56&gt;=1000000000,VALUE(TEXT(RIGHT(LEFT(INT(B56),LEN(INT(B56))-9),3),"000")),0)</f>
        <v>0</v>
      </c>
      <c r="I58" s="7"/>
    </row>
    <row r="59" spans="1:9" x14ac:dyDescent="0.2">
      <c r="A59" s="15" t="s">
        <v>33</v>
      </c>
      <c r="B59" s="18"/>
      <c r="C59" s="19" t="str">
        <f>ROUND((B56-INT(B56))*100,0)&amp;"/"&amp;100 &amp; " groszy"</f>
        <v>0/100 groszy</v>
      </c>
      <c r="D59" s="19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20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20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20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9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8"/>
    </row>
    <row r="60" spans="1:9" x14ac:dyDescent="0.2">
      <c r="A60" s="7"/>
      <c r="B60" s="7"/>
      <c r="C60" s="21"/>
      <c r="D60" s="22"/>
      <c r="E60" s="22"/>
      <c r="F60" s="22"/>
      <c r="G60" s="22"/>
      <c r="H60" s="22"/>
      <c r="I60" s="7"/>
    </row>
    <row r="61" spans="1:9" x14ac:dyDescent="0.2">
      <c r="A61" s="8" t="s">
        <v>34</v>
      </c>
      <c r="B61" s="23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24"/>
      <c r="D61" s="24"/>
      <c r="E61" s="24"/>
      <c r="F61" s="24"/>
      <c r="G61" s="24"/>
      <c r="H61" s="24"/>
      <c r="I61" s="25"/>
    </row>
    <row r="62" spans="1:9" x14ac:dyDescent="0.2">
      <c r="A62" s="8" t="s">
        <v>35</v>
      </c>
      <c r="B62" s="23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24"/>
      <c r="D62" s="24"/>
      <c r="E62" s="24"/>
      <c r="F62" s="24"/>
      <c r="G62" s="24"/>
      <c r="H62" s="24"/>
      <c r="I62" s="25"/>
    </row>
    <row r="63" spans="1:9" x14ac:dyDescent="0.2">
      <c r="A63" s="8" t="s">
        <v>36</v>
      </c>
      <c r="B63" s="23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24"/>
      <c r="D63" s="24"/>
      <c r="E63" s="24"/>
      <c r="F63" s="24"/>
      <c r="G63" s="24"/>
      <c r="H63" s="24"/>
      <c r="I63" s="25"/>
    </row>
    <row r="101" spans="1:9" x14ac:dyDescent="0.2">
      <c r="A101" s="1" t="s">
        <v>42</v>
      </c>
    </row>
    <row r="102" spans="1:9" x14ac:dyDescent="0.2">
      <c r="A102" s="9"/>
    </row>
    <row r="103" spans="1:9" x14ac:dyDescent="0.2">
      <c r="A103" s="7"/>
      <c r="B103" s="8" t="s">
        <v>24</v>
      </c>
      <c r="C103" s="7"/>
      <c r="D103" s="10"/>
      <c r="E103" s="10"/>
      <c r="F103" s="10"/>
      <c r="G103" s="10"/>
      <c r="H103" s="10"/>
      <c r="I103" s="7"/>
    </row>
    <row r="104" spans="1:9" x14ac:dyDescent="0.2">
      <c r="A104" s="8" t="s">
        <v>24</v>
      </c>
      <c r="B104" s="11" t="e">
        <f>Arkusz1!#REF!</f>
        <v>#REF!</v>
      </c>
      <c r="C104" s="12" t="s">
        <v>25</v>
      </c>
      <c r="D104" s="10"/>
      <c r="E104" s="10"/>
      <c r="F104" s="10"/>
      <c r="G104" s="10"/>
      <c r="H104" s="10"/>
      <c r="I104" s="7"/>
    </row>
    <row r="105" spans="1:9" x14ac:dyDescent="0.2">
      <c r="A105" s="8"/>
      <c r="B105" s="12"/>
      <c r="C105" s="13" t="s">
        <v>26</v>
      </c>
      <c r="D105" s="14" t="s">
        <v>27</v>
      </c>
      <c r="E105" s="14" t="s">
        <v>28</v>
      </c>
      <c r="F105" s="14" t="s">
        <v>29</v>
      </c>
      <c r="G105" s="14" t="s">
        <v>30</v>
      </c>
      <c r="H105" s="14" t="s">
        <v>31</v>
      </c>
      <c r="I105" s="7"/>
    </row>
    <row r="106" spans="1:9" x14ac:dyDescent="0.2">
      <c r="A106" s="15" t="s">
        <v>32</v>
      </c>
      <c r="B106" s="7"/>
      <c r="C106" s="16"/>
      <c r="D106" s="17" t="e">
        <f>ROUND((B104-INT(B104))*100,0)</f>
        <v>#REF!</v>
      </c>
      <c r="E106" s="17" t="e">
        <f>IF(B104&gt;=1,VALUE(RIGHT(LEFT(INT(B104),LEN(INT(B104))),3)),0)</f>
        <v>#REF!</v>
      </c>
      <c r="F106" s="17" t="e">
        <f>IF(B104&gt;=1000,VALUE(TEXT(RIGHT(LEFT(INT(B104),LEN(INT(B104))-3),3),"000")),0)</f>
        <v>#REF!</v>
      </c>
      <c r="G106" s="17" t="e">
        <f>IF(B104&gt;=1000000,VALUE(TEXT(RIGHT(LEFT(INT(B104),LEN(INT(B104))-6),3),"000")),0)</f>
        <v>#REF!</v>
      </c>
      <c r="H106" s="17" t="e">
        <f>IF(B104&gt;=1000000000,VALUE(TEXT(RIGHT(LEFT(INT(B104),LEN(INT(B104))-9),3),"000")),0)</f>
        <v>#REF!</v>
      </c>
      <c r="I106" s="7"/>
    </row>
    <row r="107" spans="1:9" x14ac:dyDescent="0.2">
      <c r="A107" s="15" t="s">
        <v>33</v>
      </c>
      <c r="B107" s="18"/>
      <c r="C107" s="19" t="e">
        <f>ROUND((B104-INT(B104))*100,0)&amp;"/"&amp;100 &amp; " groszy"</f>
        <v>#REF!</v>
      </c>
      <c r="D107" s="19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20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20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20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9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8"/>
    </row>
    <row r="108" spans="1:9" x14ac:dyDescent="0.2">
      <c r="A108" s="7"/>
      <c r="B108" s="7"/>
      <c r="C108" s="21"/>
      <c r="D108" s="22"/>
      <c r="E108" s="22"/>
      <c r="F108" s="22"/>
      <c r="G108" s="22"/>
      <c r="H108" s="22"/>
      <c r="I108" s="7"/>
    </row>
    <row r="109" spans="1:9" x14ac:dyDescent="0.2">
      <c r="A109" s="8" t="s">
        <v>34</v>
      </c>
      <c r="B109" s="23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24"/>
      <c r="D109" s="24"/>
      <c r="E109" s="24"/>
      <c r="F109" s="24"/>
      <c r="G109" s="24"/>
      <c r="H109" s="24"/>
      <c r="I109" s="25"/>
    </row>
    <row r="110" spans="1:9" x14ac:dyDescent="0.2">
      <c r="A110" s="8" t="s">
        <v>35</v>
      </c>
      <c r="B110" s="23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24"/>
      <c r="D110" s="24"/>
      <c r="E110" s="24"/>
      <c r="F110" s="24"/>
      <c r="G110" s="24"/>
      <c r="H110" s="24"/>
      <c r="I110" s="25"/>
    </row>
    <row r="111" spans="1:9" x14ac:dyDescent="0.2">
      <c r="A111" s="8" t="s">
        <v>36</v>
      </c>
      <c r="B111" s="23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24"/>
      <c r="D111" s="24"/>
      <c r="E111" s="24"/>
      <c r="F111" s="24"/>
      <c r="G111" s="24"/>
      <c r="H111" s="24"/>
      <c r="I111" s="25"/>
    </row>
    <row r="112" spans="1:9" x14ac:dyDescent="0.2">
      <c r="A112" s="8"/>
      <c r="B112" s="7"/>
      <c r="C112" s="7"/>
      <c r="D112" s="10"/>
      <c r="E112" s="10"/>
      <c r="F112" s="10"/>
      <c r="G112" s="10"/>
      <c r="H112" s="10"/>
      <c r="I112" s="7"/>
    </row>
    <row r="115" spans="1:9" x14ac:dyDescent="0.2">
      <c r="A115" s="9"/>
    </row>
    <row r="116" spans="1:9" x14ac:dyDescent="0.2">
      <c r="A116" s="7"/>
      <c r="B116" s="8" t="s">
        <v>24</v>
      </c>
      <c r="C116" s="7"/>
      <c r="D116" s="10"/>
      <c r="E116" s="10"/>
      <c r="F116" s="10"/>
      <c r="G116" s="10"/>
      <c r="H116" s="10"/>
      <c r="I116" s="7"/>
    </row>
    <row r="117" spans="1:9" x14ac:dyDescent="0.2">
      <c r="A117" s="8" t="s">
        <v>24</v>
      </c>
      <c r="B117" s="11" t="e">
        <f>Arkusz1!#REF!</f>
        <v>#REF!</v>
      </c>
      <c r="C117" s="12" t="s">
        <v>37</v>
      </c>
      <c r="D117" s="10"/>
      <c r="E117" s="10"/>
      <c r="F117" s="10"/>
      <c r="G117" s="10"/>
      <c r="H117" s="10"/>
      <c r="I117" s="7"/>
    </row>
    <row r="118" spans="1:9" x14ac:dyDescent="0.2">
      <c r="A118" s="8"/>
      <c r="B118" s="12"/>
      <c r="C118" s="13" t="s">
        <v>26</v>
      </c>
      <c r="D118" s="14" t="s">
        <v>27</v>
      </c>
      <c r="E118" s="14" t="s">
        <v>28</v>
      </c>
      <c r="F118" s="14" t="s">
        <v>29</v>
      </c>
      <c r="G118" s="14" t="s">
        <v>30</v>
      </c>
      <c r="H118" s="14" t="s">
        <v>31</v>
      </c>
      <c r="I118" s="7"/>
    </row>
    <row r="119" spans="1:9" x14ac:dyDescent="0.2">
      <c r="A119" s="15" t="s">
        <v>32</v>
      </c>
      <c r="B119" s="7"/>
      <c r="C119" s="16"/>
      <c r="D119" s="17" t="e">
        <f>ROUND((B117-INT(B117))*100,0)</f>
        <v>#REF!</v>
      </c>
      <c r="E119" s="17" t="e">
        <f>IF(B117&gt;=1,VALUE(RIGHT(LEFT(INT(B117),LEN(INT(B117))),3)),0)</f>
        <v>#REF!</v>
      </c>
      <c r="F119" s="17" t="e">
        <f>IF(B117&gt;=1000,VALUE(TEXT(RIGHT(LEFT(INT(B117),LEN(INT(B117))-3),3),"000")),0)</f>
        <v>#REF!</v>
      </c>
      <c r="G119" s="17" t="e">
        <f>IF(B117&gt;=1000000,VALUE(TEXT(RIGHT(LEFT(INT(B117),LEN(INT(B117))-6),3),"000")),0)</f>
        <v>#REF!</v>
      </c>
      <c r="H119" s="17" t="e">
        <f>IF(B117&gt;=1000000000,VALUE(TEXT(RIGHT(LEFT(INT(B117),LEN(INT(B117))-9),3),"000")),0)</f>
        <v>#REF!</v>
      </c>
      <c r="I119" s="7"/>
    </row>
    <row r="120" spans="1:9" x14ac:dyDescent="0.2">
      <c r="A120" s="15" t="s">
        <v>33</v>
      </c>
      <c r="B120" s="18"/>
      <c r="C120" s="19" t="e">
        <f>ROUND((B117-INT(B117))*100,0)&amp;"/"&amp;100 &amp; " groszy"</f>
        <v>#REF!</v>
      </c>
      <c r="D120" s="19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20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20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20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9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8"/>
    </row>
    <row r="121" spans="1:9" x14ac:dyDescent="0.2">
      <c r="A121" s="7"/>
      <c r="B121" s="7"/>
      <c r="C121" s="21"/>
      <c r="D121" s="22"/>
      <c r="E121" s="22"/>
      <c r="F121" s="22"/>
      <c r="G121" s="22"/>
      <c r="H121" s="22"/>
      <c r="I121" s="7"/>
    </row>
    <row r="122" spans="1:9" x14ac:dyDescent="0.2">
      <c r="A122" s="8" t="s">
        <v>34</v>
      </c>
      <c r="B122" s="23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24"/>
      <c r="D122" s="24"/>
      <c r="E122" s="24"/>
      <c r="F122" s="24"/>
      <c r="G122" s="24"/>
      <c r="H122" s="24"/>
      <c r="I122" s="25"/>
    </row>
    <row r="123" spans="1:9" x14ac:dyDescent="0.2">
      <c r="A123" s="8" t="s">
        <v>35</v>
      </c>
      <c r="B123" s="23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24"/>
      <c r="D123" s="24"/>
      <c r="E123" s="24"/>
      <c r="F123" s="24"/>
      <c r="G123" s="24"/>
      <c r="H123" s="24"/>
      <c r="I123" s="25"/>
    </row>
    <row r="124" spans="1:9" x14ac:dyDescent="0.2">
      <c r="A124" s="8" t="s">
        <v>36</v>
      </c>
      <c r="B124" s="23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24"/>
      <c r="D124" s="24"/>
      <c r="E124" s="24"/>
      <c r="F124" s="24"/>
      <c r="G124" s="24"/>
      <c r="H124" s="24"/>
      <c r="I124" s="25"/>
    </row>
    <row r="128" spans="1:9" x14ac:dyDescent="0.2">
      <c r="A128" s="9"/>
    </row>
    <row r="129" spans="1:9" x14ac:dyDescent="0.2">
      <c r="A129" s="7"/>
      <c r="B129" s="8" t="s">
        <v>24</v>
      </c>
      <c r="C129" s="7"/>
      <c r="D129" s="10"/>
      <c r="E129" s="10"/>
      <c r="F129" s="10"/>
      <c r="G129" s="10"/>
      <c r="H129" s="10"/>
      <c r="I129" s="7"/>
    </row>
    <row r="130" spans="1:9" x14ac:dyDescent="0.2">
      <c r="A130" s="8" t="s">
        <v>24</v>
      </c>
      <c r="B130" s="11" t="e">
        <f>Arkusz1!#REF!</f>
        <v>#REF!</v>
      </c>
      <c r="C130" s="12" t="s">
        <v>38</v>
      </c>
      <c r="D130" s="10"/>
      <c r="E130" s="10"/>
      <c r="F130" s="10"/>
      <c r="G130" s="10"/>
      <c r="H130" s="10"/>
      <c r="I130" s="7"/>
    </row>
    <row r="131" spans="1:9" x14ac:dyDescent="0.2">
      <c r="A131" s="8"/>
      <c r="B131" s="12"/>
      <c r="C131" s="13" t="s">
        <v>26</v>
      </c>
      <c r="D131" s="14" t="s">
        <v>27</v>
      </c>
      <c r="E131" s="14" t="s">
        <v>28</v>
      </c>
      <c r="F131" s="14" t="s">
        <v>29</v>
      </c>
      <c r="G131" s="14" t="s">
        <v>30</v>
      </c>
      <c r="H131" s="14" t="s">
        <v>31</v>
      </c>
      <c r="I131" s="7"/>
    </row>
    <row r="132" spans="1:9" x14ac:dyDescent="0.2">
      <c r="A132" s="15" t="s">
        <v>32</v>
      </c>
      <c r="B132" s="7"/>
      <c r="C132" s="16"/>
      <c r="D132" s="17" t="e">
        <f>ROUND((B130-INT(B130))*100,0)</f>
        <v>#REF!</v>
      </c>
      <c r="E132" s="17" t="e">
        <f>IF(B130&gt;=1,VALUE(RIGHT(LEFT(INT(B130),LEN(INT(B130))),3)),0)</f>
        <v>#REF!</v>
      </c>
      <c r="F132" s="17" t="e">
        <f>IF(B130&gt;=1000,VALUE(TEXT(RIGHT(LEFT(INT(B130),LEN(INT(B130))-3),3),"000")),0)</f>
        <v>#REF!</v>
      </c>
      <c r="G132" s="17" t="e">
        <f>IF(B130&gt;=1000000,VALUE(TEXT(RIGHT(LEFT(INT(B130),LEN(INT(B130))-6),3),"000")),0)</f>
        <v>#REF!</v>
      </c>
      <c r="H132" s="17" t="e">
        <f>IF(B130&gt;=1000000000,VALUE(TEXT(RIGHT(LEFT(INT(B130),LEN(INT(B130))-9),3),"000")),0)</f>
        <v>#REF!</v>
      </c>
      <c r="I132" s="7"/>
    </row>
    <row r="133" spans="1:9" x14ac:dyDescent="0.2">
      <c r="A133" s="15" t="s">
        <v>33</v>
      </c>
      <c r="B133" s="18"/>
      <c r="C133" s="19" t="e">
        <f>ROUND((B130-INT(B130))*100,0)&amp;"/"&amp;100 &amp; " groszy"</f>
        <v>#REF!</v>
      </c>
      <c r="D133" s="19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20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20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20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9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8"/>
    </row>
    <row r="134" spans="1:9" x14ac:dyDescent="0.2">
      <c r="A134" s="7"/>
      <c r="B134" s="7"/>
      <c r="C134" s="21"/>
      <c r="D134" s="22"/>
      <c r="E134" s="22"/>
      <c r="F134" s="22"/>
      <c r="G134" s="22"/>
      <c r="H134" s="22"/>
      <c r="I134" s="7"/>
    </row>
    <row r="135" spans="1:9" x14ac:dyDescent="0.2">
      <c r="A135" s="8" t="s">
        <v>34</v>
      </c>
      <c r="B135" s="23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24"/>
      <c r="D135" s="24"/>
      <c r="E135" s="24"/>
      <c r="F135" s="24"/>
      <c r="G135" s="24"/>
      <c r="H135" s="24"/>
      <c r="I135" s="25"/>
    </row>
    <row r="136" spans="1:9" x14ac:dyDescent="0.2">
      <c r="A136" s="8" t="s">
        <v>35</v>
      </c>
      <c r="B136" s="23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24"/>
      <c r="D136" s="24"/>
      <c r="E136" s="24"/>
      <c r="F136" s="24"/>
      <c r="G136" s="24"/>
      <c r="H136" s="24"/>
      <c r="I136" s="25"/>
    </row>
    <row r="137" spans="1:9" x14ac:dyDescent="0.2">
      <c r="A137" s="8" t="s">
        <v>36</v>
      </c>
      <c r="B137" s="23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24"/>
      <c r="D137" s="24"/>
      <c r="E137" s="24"/>
      <c r="F137" s="24"/>
      <c r="G137" s="24"/>
      <c r="H137" s="24"/>
      <c r="I137" s="25"/>
    </row>
    <row r="141" spans="1:9" x14ac:dyDescent="0.2">
      <c r="A141" s="9"/>
    </row>
    <row r="142" spans="1:9" x14ac:dyDescent="0.2">
      <c r="A142" s="7"/>
      <c r="B142" s="8" t="s">
        <v>24</v>
      </c>
      <c r="C142" s="7"/>
      <c r="D142" s="10"/>
      <c r="E142" s="10"/>
      <c r="F142" s="10"/>
      <c r="G142" s="10"/>
      <c r="H142" s="10"/>
      <c r="I142" s="7"/>
    </row>
    <row r="143" spans="1:9" x14ac:dyDescent="0.2">
      <c r="A143" s="8" t="s">
        <v>24</v>
      </c>
      <c r="B143" s="11"/>
      <c r="C143" s="12"/>
      <c r="D143" s="10"/>
      <c r="E143" s="10"/>
      <c r="F143" s="10"/>
      <c r="G143" s="10"/>
      <c r="H143" s="10"/>
      <c r="I143" s="7"/>
    </row>
    <row r="144" spans="1:9" x14ac:dyDescent="0.2">
      <c r="A144" s="8"/>
      <c r="B144" s="12"/>
      <c r="C144" s="13" t="s">
        <v>26</v>
      </c>
      <c r="D144" s="14" t="s">
        <v>27</v>
      </c>
      <c r="E144" s="14" t="s">
        <v>28</v>
      </c>
      <c r="F144" s="14" t="s">
        <v>29</v>
      </c>
      <c r="G144" s="14" t="s">
        <v>30</v>
      </c>
      <c r="H144" s="14" t="s">
        <v>31</v>
      </c>
      <c r="I144" s="7"/>
    </row>
    <row r="145" spans="1:9" x14ac:dyDescent="0.2">
      <c r="A145" s="15" t="s">
        <v>32</v>
      </c>
      <c r="B145" s="7"/>
      <c r="C145" s="16"/>
      <c r="D145" s="17">
        <f>ROUND((B143-INT(B143))*100,0)</f>
        <v>0</v>
      </c>
      <c r="E145" s="17">
        <f>IF(B143&gt;=1,VALUE(RIGHT(LEFT(INT(B143),LEN(INT(B143))),3)),0)</f>
        <v>0</v>
      </c>
      <c r="F145" s="17">
        <f>IF(B143&gt;=1000,VALUE(TEXT(RIGHT(LEFT(INT(B143),LEN(INT(B143))-3),3),"000")),0)</f>
        <v>0</v>
      </c>
      <c r="G145" s="17">
        <f>IF(B143&gt;=1000000,VALUE(TEXT(RIGHT(LEFT(INT(B143),LEN(INT(B143))-6),3),"000")),0)</f>
        <v>0</v>
      </c>
      <c r="H145" s="17">
        <f>IF(B143&gt;=1000000000,VALUE(TEXT(RIGHT(LEFT(INT(B143),LEN(INT(B143))-9),3),"000")),0)</f>
        <v>0</v>
      </c>
      <c r="I145" s="7"/>
    </row>
    <row r="146" spans="1:9" x14ac:dyDescent="0.2">
      <c r="A146" s="15" t="s">
        <v>33</v>
      </c>
      <c r="B146" s="18"/>
      <c r="C146" s="19" t="str">
        <f>ROUND((B143-INT(B143))*100,0)&amp;"/"&amp;100 &amp; " groszy"</f>
        <v>0/100 groszy</v>
      </c>
      <c r="D146" s="19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20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20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20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9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8"/>
    </row>
    <row r="147" spans="1:9" x14ac:dyDescent="0.2">
      <c r="A147" s="7"/>
      <c r="B147" s="7"/>
      <c r="C147" s="21"/>
      <c r="D147" s="22"/>
      <c r="E147" s="22"/>
      <c r="F147" s="22"/>
      <c r="G147" s="22"/>
      <c r="H147" s="22"/>
      <c r="I147" s="7"/>
    </row>
    <row r="148" spans="1:9" x14ac:dyDescent="0.2">
      <c r="A148" s="8" t="s">
        <v>34</v>
      </c>
      <c r="B148" s="23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24"/>
      <c r="D148" s="24"/>
      <c r="E148" s="24"/>
      <c r="F148" s="24"/>
      <c r="G148" s="24"/>
      <c r="H148" s="24"/>
      <c r="I148" s="25"/>
    </row>
    <row r="149" spans="1:9" x14ac:dyDescent="0.2">
      <c r="A149" s="8" t="s">
        <v>35</v>
      </c>
      <c r="B149" s="23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24"/>
      <c r="D149" s="24"/>
      <c r="E149" s="24"/>
      <c r="F149" s="24"/>
      <c r="G149" s="24"/>
      <c r="H149" s="24"/>
      <c r="I149" s="25"/>
    </row>
    <row r="150" spans="1:9" x14ac:dyDescent="0.2">
      <c r="A150" s="8" t="s">
        <v>36</v>
      </c>
      <c r="B150" s="23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24"/>
      <c r="D150" s="24"/>
      <c r="E150" s="24"/>
      <c r="F150" s="24"/>
      <c r="G150" s="24"/>
      <c r="H150" s="24"/>
      <c r="I150" s="25"/>
    </row>
    <row r="154" spans="1:9" x14ac:dyDescent="0.2">
      <c r="A154" s="9"/>
    </row>
    <row r="155" spans="1:9" x14ac:dyDescent="0.2">
      <c r="A155" s="7"/>
      <c r="B155" s="8" t="s">
        <v>24</v>
      </c>
      <c r="C155" s="7"/>
      <c r="D155" s="10"/>
      <c r="E155" s="10"/>
      <c r="F155" s="10"/>
      <c r="G155" s="10"/>
      <c r="H155" s="10"/>
      <c r="I155" s="7"/>
    </row>
    <row r="156" spans="1:9" x14ac:dyDescent="0.2">
      <c r="A156" s="8" t="s">
        <v>24</v>
      </c>
      <c r="B156" s="11"/>
      <c r="C156" s="12" t="s">
        <v>39</v>
      </c>
      <c r="D156" s="10"/>
      <c r="E156" s="10"/>
      <c r="F156" s="10"/>
      <c r="G156" s="10"/>
      <c r="H156" s="10"/>
      <c r="I156" s="7"/>
    </row>
    <row r="157" spans="1:9" x14ac:dyDescent="0.2">
      <c r="A157" s="8"/>
      <c r="B157" s="12"/>
      <c r="C157" s="13" t="s">
        <v>26</v>
      </c>
      <c r="D157" s="14" t="s">
        <v>27</v>
      </c>
      <c r="E157" s="14" t="s">
        <v>28</v>
      </c>
      <c r="F157" s="14" t="s">
        <v>29</v>
      </c>
      <c r="G157" s="14" t="s">
        <v>30</v>
      </c>
      <c r="H157" s="14" t="s">
        <v>31</v>
      </c>
      <c r="I157" s="7"/>
    </row>
    <row r="158" spans="1:9" x14ac:dyDescent="0.2">
      <c r="A158" s="15" t="s">
        <v>32</v>
      </c>
      <c r="B158" s="7"/>
      <c r="C158" s="16"/>
      <c r="D158" s="17">
        <f>ROUND((B156-INT(B156))*100,0)</f>
        <v>0</v>
      </c>
      <c r="E158" s="17">
        <f>IF(B156&gt;=1,VALUE(RIGHT(LEFT(INT(B156),LEN(INT(B156))),3)),0)</f>
        <v>0</v>
      </c>
      <c r="F158" s="17">
        <f>IF(B156&gt;=1000,VALUE(TEXT(RIGHT(LEFT(INT(B156),LEN(INT(B156))-3),3),"000")),0)</f>
        <v>0</v>
      </c>
      <c r="G158" s="17">
        <f>IF(B156&gt;=1000000,VALUE(TEXT(RIGHT(LEFT(INT(B156),LEN(INT(B156))-6),3),"000")),0)</f>
        <v>0</v>
      </c>
      <c r="H158" s="17">
        <f>IF(B156&gt;=1000000000,VALUE(TEXT(RIGHT(LEFT(INT(B156),LEN(INT(B156))-9),3),"000")),0)</f>
        <v>0</v>
      </c>
      <c r="I158" s="7"/>
    </row>
    <row r="159" spans="1:9" x14ac:dyDescent="0.2">
      <c r="A159" s="15" t="s">
        <v>33</v>
      </c>
      <c r="B159" s="18"/>
      <c r="C159" s="19" t="str">
        <f>ROUND((B156-INT(B156))*100,0)&amp;"/"&amp;100 &amp; " groszy"</f>
        <v>0/100 groszy</v>
      </c>
      <c r="D159" s="19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20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20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20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9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8"/>
    </row>
    <row r="160" spans="1:9" x14ac:dyDescent="0.2">
      <c r="A160" s="7"/>
      <c r="B160" s="7"/>
      <c r="C160" s="21"/>
      <c r="D160" s="22"/>
      <c r="E160" s="22"/>
      <c r="F160" s="22"/>
      <c r="G160" s="22"/>
      <c r="H160" s="22"/>
      <c r="I160" s="7"/>
    </row>
    <row r="161" spans="1:9" x14ac:dyDescent="0.2">
      <c r="A161" s="8" t="s">
        <v>34</v>
      </c>
      <c r="B161" s="23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24"/>
      <c r="D161" s="24"/>
      <c r="E161" s="24"/>
      <c r="F161" s="24"/>
      <c r="G161" s="24"/>
      <c r="H161" s="24"/>
      <c r="I161" s="25"/>
    </row>
    <row r="162" spans="1:9" x14ac:dyDescent="0.2">
      <c r="A162" s="8" t="s">
        <v>35</v>
      </c>
      <c r="B162" s="23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24"/>
      <c r="D162" s="24"/>
      <c r="E162" s="24"/>
      <c r="F162" s="24"/>
      <c r="G162" s="24"/>
      <c r="H162" s="24"/>
      <c r="I162" s="25"/>
    </row>
    <row r="163" spans="1:9" x14ac:dyDescent="0.2">
      <c r="A163" s="8" t="s">
        <v>36</v>
      </c>
      <c r="B163" s="23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24"/>
      <c r="D163" s="24"/>
      <c r="E163" s="24"/>
      <c r="F163" s="24"/>
      <c r="G163" s="24"/>
      <c r="H163" s="24"/>
      <c r="I163" s="25"/>
    </row>
    <row r="201" spans="1:9" x14ac:dyDescent="0.2">
      <c r="A201" s="1" t="s">
        <v>43</v>
      </c>
    </row>
    <row r="202" spans="1:9" x14ac:dyDescent="0.2">
      <c r="A202" s="9"/>
    </row>
    <row r="203" spans="1:9" x14ac:dyDescent="0.2">
      <c r="A203" s="7"/>
      <c r="B203" s="8" t="s">
        <v>24</v>
      </c>
      <c r="C203" s="7"/>
      <c r="D203" s="10"/>
      <c r="E203" s="10"/>
      <c r="F203" s="10"/>
      <c r="G203" s="10"/>
      <c r="H203" s="10"/>
      <c r="I203" s="7"/>
    </row>
    <row r="204" spans="1:9" x14ac:dyDescent="0.2">
      <c r="A204" s="8" t="s">
        <v>24</v>
      </c>
      <c r="B204" s="11" t="e">
        <f>Arkusz1!#REF!</f>
        <v>#REF!</v>
      </c>
      <c r="C204" s="12" t="s">
        <v>25</v>
      </c>
      <c r="D204" s="10"/>
      <c r="E204" s="10"/>
      <c r="F204" s="10"/>
      <c r="G204" s="10"/>
      <c r="H204" s="10"/>
      <c r="I204" s="7"/>
    </row>
    <row r="205" spans="1:9" x14ac:dyDescent="0.2">
      <c r="A205" s="8"/>
      <c r="B205" s="12"/>
      <c r="C205" s="13" t="s">
        <v>26</v>
      </c>
      <c r="D205" s="14" t="s">
        <v>27</v>
      </c>
      <c r="E205" s="14" t="s">
        <v>28</v>
      </c>
      <c r="F205" s="14" t="s">
        <v>29</v>
      </c>
      <c r="G205" s="14" t="s">
        <v>30</v>
      </c>
      <c r="H205" s="14" t="s">
        <v>31</v>
      </c>
      <c r="I205" s="7"/>
    </row>
    <row r="206" spans="1:9" x14ac:dyDescent="0.2">
      <c r="A206" s="15" t="s">
        <v>32</v>
      </c>
      <c r="B206" s="7"/>
      <c r="C206" s="16"/>
      <c r="D206" s="17" t="e">
        <f>ROUND((B204-INT(B204))*100,0)</f>
        <v>#REF!</v>
      </c>
      <c r="E206" s="17" t="e">
        <f>IF(B204&gt;=1,VALUE(RIGHT(LEFT(INT(B204),LEN(INT(B204))),3)),0)</f>
        <v>#REF!</v>
      </c>
      <c r="F206" s="17" t="e">
        <f>IF(B204&gt;=1000,VALUE(TEXT(RIGHT(LEFT(INT(B204),LEN(INT(B204))-3),3),"000")),0)</f>
        <v>#REF!</v>
      </c>
      <c r="G206" s="17" t="e">
        <f>IF(B204&gt;=1000000,VALUE(TEXT(RIGHT(LEFT(INT(B204),LEN(INT(B204))-6),3),"000")),0)</f>
        <v>#REF!</v>
      </c>
      <c r="H206" s="17" t="e">
        <f>IF(B204&gt;=1000000000,VALUE(TEXT(RIGHT(LEFT(INT(B204),LEN(INT(B204))-9),3),"000")),0)</f>
        <v>#REF!</v>
      </c>
      <c r="I206" s="7"/>
    </row>
    <row r="207" spans="1:9" x14ac:dyDescent="0.2">
      <c r="A207" s="15" t="s">
        <v>33</v>
      </c>
      <c r="B207" s="18"/>
      <c r="C207" s="19" t="e">
        <f>ROUND((B204-INT(B204))*100,0)&amp;"/"&amp;100 &amp; " groszy"</f>
        <v>#REF!</v>
      </c>
      <c r="D207" s="19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20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20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20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9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8"/>
    </row>
    <row r="208" spans="1:9" x14ac:dyDescent="0.2">
      <c r="A208" s="7"/>
      <c r="B208" s="7"/>
      <c r="C208" s="21"/>
      <c r="D208" s="22"/>
      <c r="E208" s="22"/>
      <c r="F208" s="22"/>
      <c r="G208" s="22"/>
      <c r="H208" s="22"/>
      <c r="I208" s="7"/>
    </row>
    <row r="209" spans="1:9" x14ac:dyDescent="0.2">
      <c r="A209" s="8" t="s">
        <v>34</v>
      </c>
      <c r="B209" s="23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24"/>
      <c r="D209" s="24"/>
      <c r="E209" s="24"/>
      <c r="F209" s="24"/>
      <c r="G209" s="24"/>
      <c r="H209" s="24"/>
      <c r="I209" s="25"/>
    </row>
    <row r="210" spans="1:9" x14ac:dyDescent="0.2">
      <c r="A210" s="8" t="s">
        <v>35</v>
      </c>
      <c r="B210" s="23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24"/>
      <c r="D210" s="24"/>
      <c r="E210" s="24"/>
      <c r="F210" s="24"/>
      <c r="G210" s="24"/>
      <c r="H210" s="24"/>
      <c r="I210" s="25"/>
    </row>
    <row r="211" spans="1:9" x14ac:dyDescent="0.2">
      <c r="A211" s="8" t="s">
        <v>36</v>
      </c>
      <c r="B211" s="23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24"/>
      <c r="D211" s="24"/>
      <c r="E211" s="24"/>
      <c r="F211" s="24"/>
      <c r="G211" s="24"/>
      <c r="H211" s="24"/>
      <c r="I211" s="25"/>
    </row>
    <row r="212" spans="1:9" x14ac:dyDescent="0.2">
      <c r="A212" s="8"/>
      <c r="B212" s="7"/>
      <c r="C212" s="7"/>
      <c r="D212" s="10"/>
      <c r="E212" s="10"/>
      <c r="F212" s="10"/>
      <c r="G212" s="10"/>
      <c r="H212" s="10"/>
      <c r="I212" s="7"/>
    </row>
    <row r="215" spans="1:9" x14ac:dyDescent="0.2">
      <c r="A215" s="9"/>
    </row>
    <row r="216" spans="1:9" x14ac:dyDescent="0.2">
      <c r="A216" s="7"/>
      <c r="B216" s="8" t="s">
        <v>24</v>
      </c>
      <c r="C216" s="7"/>
      <c r="D216" s="10"/>
      <c r="E216" s="10"/>
      <c r="F216" s="10"/>
      <c r="G216" s="10"/>
      <c r="H216" s="10"/>
      <c r="I216" s="7"/>
    </row>
    <row r="217" spans="1:9" x14ac:dyDescent="0.2">
      <c r="A217" s="8" t="s">
        <v>24</v>
      </c>
      <c r="B217" s="11" t="e">
        <f>Arkusz1!#REF!</f>
        <v>#REF!</v>
      </c>
      <c r="C217" s="12" t="s">
        <v>37</v>
      </c>
      <c r="D217" s="10"/>
      <c r="E217" s="10"/>
      <c r="F217" s="10"/>
      <c r="G217" s="10"/>
      <c r="H217" s="10"/>
      <c r="I217" s="7"/>
    </row>
    <row r="218" spans="1:9" x14ac:dyDescent="0.2">
      <c r="A218" s="8"/>
      <c r="B218" s="12"/>
      <c r="C218" s="13" t="s">
        <v>26</v>
      </c>
      <c r="D218" s="14" t="s">
        <v>27</v>
      </c>
      <c r="E218" s="14" t="s">
        <v>28</v>
      </c>
      <c r="F218" s="14" t="s">
        <v>29</v>
      </c>
      <c r="G218" s="14" t="s">
        <v>30</v>
      </c>
      <c r="H218" s="14" t="s">
        <v>31</v>
      </c>
      <c r="I218" s="7"/>
    </row>
    <row r="219" spans="1:9" x14ac:dyDescent="0.2">
      <c r="A219" s="15" t="s">
        <v>32</v>
      </c>
      <c r="B219" s="7"/>
      <c r="C219" s="16"/>
      <c r="D219" s="17" t="e">
        <f>ROUND((B217-INT(B217))*100,0)</f>
        <v>#REF!</v>
      </c>
      <c r="E219" s="17" t="e">
        <f>IF(B217&gt;=1,VALUE(RIGHT(LEFT(INT(B217),LEN(INT(B217))),3)),0)</f>
        <v>#REF!</v>
      </c>
      <c r="F219" s="17" t="e">
        <f>IF(B217&gt;=1000,VALUE(TEXT(RIGHT(LEFT(INT(B217),LEN(INT(B217))-3),3),"000")),0)</f>
        <v>#REF!</v>
      </c>
      <c r="G219" s="17" t="e">
        <f>IF(B217&gt;=1000000,VALUE(TEXT(RIGHT(LEFT(INT(B217),LEN(INT(B217))-6),3),"000")),0)</f>
        <v>#REF!</v>
      </c>
      <c r="H219" s="17" t="e">
        <f>IF(B217&gt;=1000000000,VALUE(TEXT(RIGHT(LEFT(INT(B217),LEN(INT(B217))-9),3),"000")),0)</f>
        <v>#REF!</v>
      </c>
      <c r="I219" s="7"/>
    </row>
    <row r="220" spans="1:9" x14ac:dyDescent="0.2">
      <c r="A220" s="15" t="s">
        <v>33</v>
      </c>
      <c r="B220" s="18"/>
      <c r="C220" s="19" t="e">
        <f>ROUND((B217-INT(B217))*100,0)&amp;"/"&amp;100 &amp; " groszy"</f>
        <v>#REF!</v>
      </c>
      <c r="D220" s="19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20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20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20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9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8"/>
    </row>
    <row r="221" spans="1:9" x14ac:dyDescent="0.2">
      <c r="A221" s="7"/>
      <c r="B221" s="7"/>
      <c r="C221" s="21"/>
      <c r="D221" s="22"/>
      <c r="E221" s="22"/>
      <c r="F221" s="22"/>
      <c r="G221" s="22"/>
      <c r="H221" s="22"/>
      <c r="I221" s="7"/>
    </row>
    <row r="222" spans="1:9" x14ac:dyDescent="0.2">
      <c r="A222" s="8" t="s">
        <v>34</v>
      </c>
      <c r="B222" s="23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24"/>
      <c r="D222" s="24"/>
      <c r="E222" s="24"/>
      <c r="F222" s="24"/>
      <c r="G222" s="24"/>
      <c r="H222" s="24"/>
      <c r="I222" s="25"/>
    </row>
    <row r="223" spans="1:9" x14ac:dyDescent="0.2">
      <c r="A223" s="8" t="s">
        <v>35</v>
      </c>
      <c r="B223" s="23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24"/>
      <c r="D223" s="24"/>
      <c r="E223" s="24"/>
      <c r="F223" s="24"/>
      <c r="G223" s="24"/>
      <c r="H223" s="24"/>
      <c r="I223" s="25"/>
    </row>
    <row r="224" spans="1:9" x14ac:dyDescent="0.2">
      <c r="A224" s="8" t="s">
        <v>36</v>
      </c>
      <c r="B224" s="23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24"/>
      <c r="D224" s="24"/>
      <c r="E224" s="24"/>
      <c r="F224" s="24"/>
      <c r="G224" s="24"/>
      <c r="H224" s="24"/>
      <c r="I224" s="25"/>
    </row>
    <row r="228" spans="1:9" x14ac:dyDescent="0.2">
      <c r="A228" s="9"/>
    </row>
    <row r="229" spans="1:9" x14ac:dyDescent="0.2">
      <c r="A229" s="7"/>
      <c r="B229" s="8" t="s">
        <v>24</v>
      </c>
      <c r="C229" s="7"/>
      <c r="D229" s="10"/>
      <c r="E229" s="10"/>
      <c r="F229" s="10"/>
      <c r="G229" s="10"/>
      <c r="H229" s="10"/>
      <c r="I229" s="7"/>
    </row>
    <row r="230" spans="1:9" x14ac:dyDescent="0.2">
      <c r="A230" s="8" t="s">
        <v>24</v>
      </c>
      <c r="B230" s="11" t="e">
        <f>Arkusz1!#REF!</f>
        <v>#REF!</v>
      </c>
      <c r="C230" s="12" t="s">
        <v>38</v>
      </c>
      <c r="D230" s="10"/>
      <c r="E230" s="10"/>
      <c r="F230" s="10"/>
      <c r="G230" s="10"/>
      <c r="H230" s="10"/>
      <c r="I230" s="7"/>
    </row>
    <row r="231" spans="1:9" x14ac:dyDescent="0.2">
      <c r="A231" s="8"/>
      <c r="B231" s="12"/>
      <c r="C231" s="13" t="s">
        <v>26</v>
      </c>
      <c r="D231" s="14" t="s">
        <v>27</v>
      </c>
      <c r="E231" s="14" t="s">
        <v>28</v>
      </c>
      <c r="F231" s="14" t="s">
        <v>29</v>
      </c>
      <c r="G231" s="14" t="s">
        <v>30</v>
      </c>
      <c r="H231" s="14" t="s">
        <v>31</v>
      </c>
      <c r="I231" s="7"/>
    </row>
    <row r="232" spans="1:9" x14ac:dyDescent="0.2">
      <c r="A232" s="15" t="s">
        <v>32</v>
      </c>
      <c r="B232" s="7"/>
      <c r="C232" s="16"/>
      <c r="D232" s="17" t="e">
        <f>ROUND((B230-INT(B230))*100,0)</f>
        <v>#REF!</v>
      </c>
      <c r="E232" s="17" t="e">
        <f>IF(B230&gt;=1,VALUE(RIGHT(LEFT(INT(B230),LEN(INT(B230))),3)),0)</f>
        <v>#REF!</v>
      </c>
      <c r="F232" s="17" t="e">
        <f>IF(B230&gt;=1000,VALUE(TEXT(RIGHT(LEFT(INT(B230),LEN(INT(B230))-3),3),"000")),0)</f>
        <v>#REF!</v>
      </c>
      <c r="G232" s="17" t="e">
        <f>IF(B230&gt;=1000000,VALUE(TEXT(RIGHT(LEFT(INT(B230),LEN(INT(B230))-6),3),"000")),0)</f>
        <v>#REF!</v>
      </c>
      <c r="H232" s="17" t="e">
        <f>IF(B230&gt;=1000000000,VALUE(TEXT(RIGHT(LEFT(INT(B230),LEN(INT(B230))-9),3),"000")),0)</f>
        <v>#REF!</v>
      </c>
      <c r="I232" s="7"/>
    </row>
    <row r="233" spans="1:9" x14ac:dyDescent="0.2">
      <c r="A233" s="15" t="s">
        <v>33</v>
      </c>
      <c r="B233" s="18"/>
      <c r="C233" s="19" t="e">
        <f>ROUND((B230-INT(B230))*100,0)&amp;"/"&amp;100 &amp; " groszy"</f>
        <v>#REF!</v>
      </c>
      <c r="D233" s="19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20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20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20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9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8"/>
    </row>
    <row r="234" spans="1:9" x14ac:dyDescent="0.2">
      <c r="A234" s="7"/>
      <c r="B234" s="7"/>
      <c r="C234" s="21"/>
      <c r="D234" s="22"/>
      <c r="E234" s="22"/>
      <c r="F234" s="22"/>
      <c r="G234" s="22"/>
      <c r="H234" s="22"/>
      <c r="I234" s="7"/>
    </row>
    <row r="235" spans="1:9" x14ac:dyDescent="0.2">
      <c r="A235" s="8" t="s">
        <v>34</v>
      </c>
      <c r="B235" s="23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24"/>
      <c r="D235" s="24"/>
      <c r="E235" s="24"/>
      <c r="F235" s="24"/>
      <c r="G235" s="24"/>
      <c r="H235" s="24"/>
      <c r="I235" s="25"/>
    </row>
    <row r="236" spans="1:9" x14ac:dyDescent="0.2">
      <c r="A236" s="8" t="s">
        <v>35</v>
      </c>
      <c r="B236" s="23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24"/>
      <c r="D236" s="24"/>
      <c r="E236" s="24"/>
      <c r="F236" s="24"/>
      <c r="G236" s="24"/>
      <c r="H236" s="24"/>
      <c r="I236" s="25"/>
    </row>
    <row r="237" spans="1:9" x14ac:dyDescent="0.2">
      <c r="A237" s="8" t="s">
        <v>36</v>
      </c>
      <c r="B237" s="23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24"/>
      <c r="D237" s="24"/>
      <c r="E237" s="24"/>
      <c r="F237" s="24"/>
      <c r="G237" s="24"/>
      <c r="H237" s="24"/>
      <c r="I237" s="25"/>
    </row>
    <row r="241" spans="1:9" x14ac:dyDescent="0.2">
      <c r="A241" s="9"/>
    </row>
    <row r="242" spans="1:9" x14ac:dyDescent="0.2">
      <c r="A242" s="7"/>
      <c r="B242" s="8" t="s">
        <v>24</v>
      </c>
      <c r="C242" s="7"/>
      <c r="D242" s="10"/>
      <c r="E242" s="10"/>
      <c r="F242" s="10"/>
      <c r="G242" s="10"/>
      <c r="H242" s="10"/>
      <c r="I242" s="7"/>
    </row>
    <row r="243" spans="1:9" x14ac:dyDescent="0.2">
      <c r="A243" s="8" t="s">
        <v>24</v>
      </c>
      <c r="B243" s="11"/>
      <c r="C243" s="12"/>
      <c r="D243" s="10"/>
      <c r="E243" s="10"/>
      <c r="F243" s="10"/>
      <c r="G243" s="10"/>
      <c r="H243" s="10"/>
      <c r="I243" s="7"/>
    </row>
    <row r="244" spans="1:9" x14ac:dyDescent="0.2">
      <c r="A244" s="8"/>
      <c r="B244" s="12"/>
      <c r="C244" s="13" t="s">
        <v>26</v>
      </c>
      <c r="D244" s="14" t="s">
        <v>27</v>
      </c>
      <c r="E244" s="14" t="s">
        <v>28</v>
      </c>
      <c r="F244" s="14" t="s">
        <v>29</v>
      </c>
      <c r="G244" s="14" t="s">
        <v>30</v>
      </c>
      <c r="H244" s="14" t="s">
        <v>31</v>
      </c>
      <c r="I244" s="7"/>
    </row>
    <row r="245" spans="1:9" x14ac:dyDescent="0.2">
      <c r="A245" s="15" t="s">
        <v>32</v>
      </c>
      <c r="B245" s="7"/>
      <c r="C245" s="16"/>
      <c r="D245" s="17">
        <f>ROUND((B243-INT(B243))*100,0)</f>
        <v>0</v>
      </c>
      <c r="E245" s="17">
        <f>IF(B243&gt;=1,VALUE(RIGHT(LEFT(INT(B243),LEN(INT(B243))),3)),0)</f>
        <v>0</v>
      </c>
      <c r="F245" s="17">
        <f>IF(B243&gt;=1000,VALUE(TEXT(RIGHT(LEFT(INT(B243),LEN(INT(B243))-3),3),"000")),0)</f>
        <v>0</v>
      </c>
      <c r="G245" s="17">
        <f>IF(B243&gt;=1000000,VALUE(TEXT(RIGHT(LEFT(INT(B243),LEN(INT(B243))-6),3),"000")),0)</f>
        <v>0</v>
      </c>
      <c r="H245" s="17">
        <f>IF(B243&gt;=1000000000,VALUE(TEXT(RIGHT(LEFT(INT(B243),LEN(INT(B243))-9),3),"000")),0)</f>
        <v>0</v>
      </c>
      <c r="I245" s="7"/>
    </row>
    <row r="246" spans="1:9" x14ac:dyDescent="0.2">
      <c r="A246" s="15" t="s">
        <v>33</v>
      </c>
      <c r="B246" s="18"/>
      <c r="C246" s="19" t="str">
        <f>ROUND((B243-INT(B243))*100,0)&amp;"/"&amp;100 &amp; " groszy"</f>
        <v>0/100 groszy</v>
      </c>
      <c r="D246" s="19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20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20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20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9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8"/>
    </row>
    <row r="247" spans="1:9" x14ac:dyDescent="0.2">
      <c r="A247" s="7"/>
      <c r="B247" s="7"/>
      <c r="C247" s="21"/>
      <c r="D247" s="22"/>
      <c r="E247" s="22"/>
      <c r="F247" s="22"/>
      <c r="G247" s="22"/>
      <c r="H247" s="22"/>
      <c r="I247" s="7"/>
    </row>
    <row r="248" spans="1:9" x14ac:dyDescent="0.2">
      <c r="A248" s="8" t="s">
        <v>34</v>
      </c>
      <c r="B248" s="23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24"/>
      <c r="D248" s="24"/>
      <c r="E248" s="24"/>
      <c r="F248" s="24"/>
      <c r="G248" s="24"/>
      <c r="H248" s="24"/>
      <c r="I248" s="25"/>
    </row>
    <row r="249" spans="1:9" x14ac:dyDescent="0.2">
      <c r="A249" s="8" t="s">
        <v>35</v>
      </c>
      <c r="B249" s="23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24"/>
      <c r="D249" s="24"/>
      <c r="E249" s="24"/>
      <c r="F249" s="24"/>
      <c r="G249" s="24"/>
      <c r="H249" s="24"/>
      <c r="I249" s="25"/>
    </row>
    <row r="250" spans="1:9" x14ac:dyDescent="0.2">
      <c r="A250" s="8" t="s">
        <v>36</v>
      </c>
      <c r="B250" s="23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24"/>
      <c r="D250" s="24"/>
      <c r="E250" s="24"/>
      <c r="F250" s="24"/>
      <c r="G250" s="24"/>
      <c r="H250" s="24"/>
      <c r="I250" s="25"/>
    </row>
    <row r="254" spans="1:9" x14ac:dyDescent="0.2">
      <c r="A254" s="9"/>
    </row>
    <row r="255" spans="1:9" x14ac:dyDescent="0.2">
      <c r="A255" s="7"/>
      <c r="B255" s="8" t="s">
        <v>24</v>
      </c>
      <c r="C255" s="7"/>
      <c r="D255" s="10"/>
      <c r="E255" s="10"/>
      <c r="F255" s="10"/>
      <c r="G255" s="10"/>
      <c r="H255" s="10"/>
      <c r="I255" s="7"/>
    </row>
    <row r="256" spans="1:9" x14ac:dyDescent="0.2">
      <c r="A256" s="8" t="s">
        <v>24</v>
      </c>
      <c r="B256" s="11"/>
      <c r="C256" s="12" t="s">
        <v>39</v>
      </c>
      <c r="D256" s="10"/>
      <c r="E256" s="10"/>
      <c r="F256" s="10"/>
      <c r="G256" s="10"/>
      <c r="H256" s="10"/>
      <c r="I256" s="7"/>
    </row>
    <row r="257" spans="1:9" x14ac:dyDescent="0.2">
      <c r="A257" s="8"/>
      <c r="B257" s="12"/>
      <c r="C257" s="13" t="s">
        <v>26</v>
      </c>
      <c r="D257" s="14" t="s">
        <v>27</v>
      </c>
      <c r="E257" s="14" t="s">
        <v>28</v>
      </c>
      <c r="F257" s="14" t="s">
        <v>29</v>
      </c>
      <c r="G257" s="14" t="s">
        <v>30</v>
      </c>
      <c r="H257" s="14" t="s">
        <v>31</v>
      </c>
      <c r="I257" s="7"/>
    </row>
    <row r="258" spans="1:9" x14ac:dyDescent="0.2">
      <c r="A258" s="15" t="s">
        <v>32</v>
      </c>
      <c r="B258" s="7"/>
      <c r="C258" s="16"/>
      <c r="D258" s="17">
        <f>ROUND((B256-INT(B256))*100,0)</f>
        <v>0</v>
      </c>
      <c r="E258" s="17">
        <f>IF(B256&gt;=1,VALUE(RIGHT(LEFT(INT(B256),LEN(INT(B256))),3)),0)</f>
        <v>0</v>
      </c>
      <c r="F258" s="17">
        <f>IF(B256&gt;=1000,VALUE(TEXT(RIGHT(LEFT(INT(B256),LEN(INT(B256))-3),3),"000")),0)</f>
        <v>0</v>
      </c>
      <c r="G258" s="17">
        <f>IF(B256&gt;=1000000,VALUE(TEXT(RIGHT(LEFT(INT(B256),LEN(INT(B256))-6),3),"000")),0)</f>
        <v>0</v>
      </c>
      <c r="H258" s="17">
        <f>IF(B256&gt;=1000000000,VALUE(TEXT(RIGHT(LEFT(INT(B256),LEN(INT(B256))-9),3),"000")),0)</f>
        <v>0</v>
      </c>
      <c r="I258" s="7"/>
    </row>
    <row r="259" spans="1:9" x14ac:dyDescent="0.2">
      <c r="A259" s="15" t="s">
        <v>33</v>
      </c>
      <c r="B259" s="18"/>
      <c r="C259" s="19" t="str">
        <f>ROUND((B256-INT(B256))*100,0)&amp;"/"&amp;100 &amp; " groszy"</f>
        <v>0/100 groszy</v>
      </c>
      <c r="D259" s="19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20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20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20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9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8"/>
    </row>
    <row r="260" spans="1:9" x14ac:dyDescent="0.2">
      <c r="A260" s="7"/>
      <c r="B260" s="7"/>
      <c r="C260" s="21"/>
      <c r="D260" s="22"/>
      <c r="E260" s="22"/>
      <c r="F260" s="22"/>
      <c r="G260" s="22"/>
      <c r="H260" s="22"/>
      <c r="I260" s="7"/>
    </row>
    <row r="261" spans="1:9" x14ac:dyDescent="0.2">
      <c r="A261" s="8" t="s">
        <v>34</v>
      </c>
      <c r="B261" s="23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24"/>
      <c r="D261" s="24"/>
      <c r="E261" s="24"/>
      <c r="F261" s="24"/>
      <c r="G261" s="24"/>
      <c r="H261" s="24"/>
      <c r="I261" s="25"/>
    </row>
    <row r="262" spans="1:9" x14ac:dyDescent="0.2">
      <c r="A262" s="8" t="s">
        <v>35</v>
      </c>
      <c r="B262" s="23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24"/>
      <c r="D262" s="24"/>
      <c r="E262" s="24"/>
      <c r="F262" s="24"/>
      <c r="G262" s="24"/>
      <c r="H262" s="24"/>
      <c r="I262" s="25"/>
    </row>
    <row r="263" spans="1:9" x14ac:dyDescent="0.2">
      <c r="A263" s="8" t="s">
        <v>36</v>
      </c>
      <c r="B263" s="23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24"/>
      <c r="D263" s="24"/>
      <c r="E263" s="24"/>
      <c r="F263" s="24"/>
      <c r="G263" s="24"/>
      <c r="H263" s="24"/>
      <c r="I263" s="25"/>
    </row>
    <row r="301" spans="1:9" x14ac:dyDescent="0.2">
      <c r="A301" s="1" t="s">
        <v>44</v>
      </c>
    </row>
    <row r="302" spans="1:9" x14ac:dyDescent="0.2">
      <c r="A302" s="9"/>
    </row>
    <row r="303" spans="1:9" x14ac:dyDescent="0.2">
      <c r="A303" s="7"/>
      <c r="B303" s="8" t="s">
        <v>24</v>
      </c>
      <c r="C303" s="7"/>
      <c r="D303" s="10"/>
      <c r="E303" s="10"/>
      <c r="F303" s="10"/>
      <c r="G303" s="10"/>
      <c r="H303" s="10"/>
      <c r="I303" s="7"/>
    </row>
    <row r="304" spans="1:9" x14ac:dyDescent="0.2">
      <c r="A304" s="8" t="s">
        <v>24</v>
      </c>
      <c r="B304" s="11" t="e">
        <f>Arkusz1!#REF!</f>
        <v>#REF!</v>
      </c>
      <c r="C304" s="12" t="s">
        <v>25</v>
      </c>
      <c r="D304" s="10"/>
      <c r="E304" s="10"/>
      <c r="F304" s="10"/>
      <c r="G304" s="10"/>
      <c r="H304" s="10"/>
      <c r="I304" s="7"/>
    </row>
    <row r="305" spans="1:9" x14ac:dyDescent="0.2">
      <c r="A305" s="8"/>
      <c r="B305" s="12"/>
      <c r="C305" s="13" t="s">
        <v>26</v>
      </c>
      <c r="D305" s="14" t="s">
        <v>27</v>
      </c>
      <c r="E305" s="14" t="s">
        <v>28</v>
      </c>
      <c r="F305" s="14" t="s">
        <v>29</v>
      </c>
      <c r="G305" s="14" t="s">
        <v>30</v>
      </c>
      <c r="H305" s="14" t="s">
        <v>31</v>
      </c>
      <c r="I305" s="7"/>
    </row>
    <row r="306" spans="1:9" x14ac:dyDescent="0.2">
      <c r="A306" s="15" t="s">
        <v>32</v>
      </c>
      <c r="B306" s="7"/>
      <c r="C306" s="16"/>
      <c r="D306" s="17" t="e">
        <f>ROUND((B304-INT(B304))*100,0)</f>
        <v>#REF!</v>
      </c>
      <c r="E306" s="17" t="e">
        <f>IF(B304&gt;=1,VALUE(RIGHT(LEFT(INT(B304),LEN(INT(B304))),3)),0)</f>
        <v>#REF!</v>
      </c>
      <c r="F306" s="17" t="e">
        <f>IF(B304&gt;=1000,VALUE(TEXT(RIGHT(LEFT(INT(B304),LEN(INT(B304))-3),3),"000")),0)</f>
        <v>#REF!</v>
      </c>
      <c r="G306" s="17" t="e">
        <f>IF(B304&gt;=1000000,VALUE(TEXT(RIGHT(LEFT(INT(B304),LEN(INT(B304))-6),3),"000")),0)</f>
        <v>#REF!</v>
      </c>
      <c r="H306" s="17" t="e">
        <f>IF(B304&gt;=1000000000,VALUE(TEXT(RIGHT(LEFT(INT(B304),LEN(INT(B304))-9),3),"000")),0)</f>
        <v>#REF!</v>
      </c>
      <c r="I306" s="7"/>
    </row>
    <row r="307" spans="1:9" x14ac:dyDescent="0.2">
      <c r="A307" s="15" t="s">
        <v>33</v>
      </c>
      <c r="B307" s="18"/>
      <c r="C307" s="19" t="e">
        <f>ROUND((B304-INT(B304))*100,0)&amp;"/"&amp;100 &amp; " groszy"</f>
        <v>#REF!</v>
      </c>
      <c r="D307" s="19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20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20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20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9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8"/>
    </row>
    <row r="308" spans="1:9" x14ac:dyDescent="0.2">
      <c r="A308" s="7"/>
      <c r="B308" s="7"/>
      <c r="C308" s="21"/>
      <c r="D308" s="22"/>
      <c r="E308" s="22"/>
      <c r="F308" s="22"/>
      <c r="G308" s="22"/>
      <c r="H308" s="22"/>
      <c r="I308" s="7"/>
    </row>
    <row r="309" spans="1:9" x14ac:dyDescent="0.2">
      <c r="A309" s="8" t="s">
        <v>34</v>
      </c>
      <c r="B309" s="23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24"/>
      <c r="D309" s="24"/>
      <c r="E309" s="24"/>
      <c r="F309" s="24"/>
      <c r="G309" s="24"/>
      <c r="H309" s="24"/>
      <c r="I309" s="25"/>
    </row>
    <row r="310" spans="1:9" x14ac:dyDescent="0.2">
      <c r="A310" s="8" t="s">
        <v>35</v>
      </c>
      <c r="B310" s="23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24"/>
      <c r="D310" s="24"/>
      <c r="E310" s="24"/>
      <c r="F310" s="24"/>
      <c r="G310" s="24"/>
      <c r="H310" s="24"/>
      <c r="I310" s="25"/>
    </row>
    <row r="311" spans="1:9" x14ac:dyDescent="0.2">
      <c r="A311" s="8" t="s">
        <v>36</v>
      </c>
      <c r="B311" s="23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24"/>
      <c r="D311" s="24"/>
      <c r="E311" s="24"/>
      <c r="F311" s="24"/>
      <c r="G311" s="24"/>
      <c r="H311" s="24"/>
      <c r="I311" s="25"/>
    </row>
    <row r="312" spans="1:9" x14ac:dyDescent="0.2">
      <c r="A312" s="8"/>
      <c r="B312" s="7"/>
      <c r="C312" s="7"/>
      <c r="D312" s="10"/>
      <c r="E312" s="10"/>
      <c r="F312" s="10"/>
      <c r="G312" s="10"/>
      <c r="H312" s="10"/>
      <c r="I312" s="7"/>
    </row>
    <row r="315" spans="1:9" x14ac:dyDescent="0.2">
      <c r="A315" s="9"/>
    </row>
    <row r="316" spans="1:9" x14ac:dyDescent="0.2">
      <c r="A316" s="7"/>
      <c r="B316" s="8" t="s">
        <v>24</v>
      </c>
      <c r="C316" s="7"/>
      <c r="D316" s="10"/>
      <c r="E316" s="10"/>
      <c r="F316" s="10"/>
      <c r="G316" s="10"/>
      <c r="H316" s="10"/>
      <c r="I316" s="7"/>
    </row>
    <row r="317" spans="1:9" x14ac:dyDescent="0.2">
      <c r="A317" s="8" t="s">
        <v>24</v>
      </c>
      <c r="B317" s="11">
        <f>Arkusz1!G55</f>
        <v>0</v>
      </c>
      <c r="C317" s="12" t="s">
        <v>37</v>
      </c>
      <c r="D317" s="10"/>
      <c r="E317" s="10"/>
      <c r="F317" s="10"/>
      <c r="G317" s="10"/>
      <c r="H317" s="10"/>
      <c r="I317" s="7"/>
    </row>
    <row r="318" spans="1:9" x14ac:dyDescent="0.2">
      <c r="A318" s="8"/>
      <c r="B318" s="12"/>
      <c r="C318" s="13" t="s">
        <v>26</v>
      </c>
      <c r="D318" s="14" t="s">
        <v>27</v>
      </c>
      <c r="E318" s="14" t="s">
        <v>28</v>
      </c>
      <c r="F318" s="14" t="s">
        <v>29</v>
      </c>
      <c r="G318" s="14" t="s">
        <v>30</v>
      </c>
      <c r="H318" s="14" t="s">
        <v>31</v>
      </c>
      <c r="I318" s="7"/>
    </row>
    <row r="319" spans="1:9" x14ac:dyDescent="0.2">
      <c r="A319" s="15" t="s">
        <v>32</v>
      </c>
      <c r="B319" s="7"/>
      <c r="C319" s="16"/>
      <c r="D319" s="17">
        <f>ROUND((B317-INT(B317))*100,0)</f>
        <v>0</v>
      </c>
      <c r="E319" s="17">
        <f>IF(B317&gt;=1,VALUE(RIGHT(LEFT(INT(B317),LEN(INT(B317))),3)),0)</f>
        <v>0</v>
      </c>
      <c r="F319" s="17">
        <f>IF(B317&gt;=1000,VALUE(TEXT(RIGHT(LEFT(INT(B317),LEN(INT(B317))-3),3),"000")),0)</f>
        <v>0</v>
      </c>
      <c r="G319" s="17">
        <f>IF(B317&gt;=1000000,VALUE(TEXT(RIGHT(LEFT(INT(B317),LEN(INT(B317))-6),3),"000")),0)</f>
        <v>0</v>
      </c>
      <c r="H319" s="17">
        <f>IF(B317&gt;=1000000000,VALUE(TEXT(RIGHT(LEFT(INT(B317),LEN(INT(B317))-9),3),"000")),0)</f>
        <v>0</v>
      </c>
      <c r="I319" s="7"/>
    </row>
    <row r="320" spans="1:9" x14ac:dyDescent="0.2">
      <c r="A320" s="15" t="s">
        <v>33</v>
      </c>
      <c r="B320" s="18"/>
      <c r="C320" s="19" t="str">
        <f>ROUND((B317-INT(B317))*100,0)&amp;"/"&amp;100 &amp; " groszy"</f>
        <v>0/100 groszy</v>
      </c>
      <c r="D320" s="19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20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20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20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9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8"/>
    </row>
    <row r="321" spans="1:9" x14ac:dyDescent="0.2">
      <c r="A321" s="7"/>
      <c r="B321" s="7"/>
      <c r="C321" s="21"/>
      <c r="D321" s="22"/>
      <c r="E321" s="22"/>
      <c r="F321" s="22"/>
      <c r="G321" s="22"/>
      <c r="H321" s="22"/>
      <c r="I321" s="7"/>
    </row>
    <row r="322" spans="1:9" x14ac:dyDescent="0.2">
      <c r="A322" s="8" t="s">
        <v>34</v>
      </c>
      <c r="B322" s="23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24"/>
      <c r="D322" s="24"/>
      <c r="E322" s="24"/>
      <c r="F322" s="24"/>
      <c r="G322" s="24"/>
      <c r="H322" s="24"/>
      <c r="I322" s="25"/>
    </row>
    <row r="323" spans="1:9" x14ac:dyDescent="0.2">
      <c r="A323" s="8" t="s">
        <v>35</v>
      </c>
      <c r="B323" s="23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24"/>
      <c r="D323" s="24"/>
      <c r="E323" s="24"/>
      <c r="F323" s="24"/>
      <c r="G323" s="24"/>
      <c r="H323" s="24"/>
      <c r="I323" s="25"/>
    </row>
    <row r="324" spans="1:9" x14ac:dyDescent="0.2">
      <c r="A324" s="8" t="s">
        <v>36</v>
      </c>
      <c r="B324" s="23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24"/>
      <c r="D324" s="24"/>
      <c r="E324" s="24"/>
      <c r="F324" s="24"/>
      <c r="G324" s="24"/>
      <c r="H324" s="24"/>
      <c r="I324" s="25"/>
    </row>
    <row r="328" spans="1:9" x14ac:dyDescent="0.2">
      <c r="A328" s="9"/>
    </row>
    <row r="329" spans="1:9" x14ac:dyDescent="0.2">
      <c r="A329" s="7"/>
      <c r="B329" s="8" t="s">
        <v>24</v>
      </c>
      <c r="C329" s="7"/>
      <c r="D329" s="10"/>
      <c r="E329" s="10"/>
      <c r="F329" s="10"/>
      <c r="G329" s="10"/>
      <c r="H329" s="10"/>
      <c r="I329" s="7"/>
    </row>
    <row r="330" spans="1:9" x14ac:dyDescent="0.2">
      <c r="A330" s="8" t="s">
        <v>24</v>
      </c>
      <c r="B330" s="11" t="e">
        <f>Arkusz1!#REF!</f>
        <v>#REF!</v>
      </c>
      <c r="C330" s="12" t="s">
        <v>38</v>
      </c>
      <c r="D330" s="10"/>
      <c r="E330" s="10"/>
      <c r="F330" s="10"/>
      <c r="G330" s="10"/>
      <c r="H330" s="10"/>
      <c r="I330" s="7"/>
    </row>
    <row r="331" spans="1:9" x14ac:dyDescent="0.2">
      <c r="A331" s="8"/>
      <c r="B331" s="12"/>
      <c r="C331" s="13" t="s">
        <v>26</v>
      </c>
      <c r="D331" s="14" t="s">
        <v>27</v>
      </c>
      <c r="E331" s="14" t="s">
        <v>28</v>
      </c>
      <c r="F331" s="14" t="s">
        <v>29</v>
      </c>
      <c r="G331" s="14" t="s">
        <v>30</v>
      </c>
      <c r="H331" s="14" t="s">
        <v>31</v>
      </c>
      <c r="I331" s="7"/>
    </row>
    <row r="332" spans="1:9" x14ac:dyDescent="0.2">
      <c r="A332" s="15" t="s">
        <v>32</v>
      </c>
      <c r="B332" s="7"/>
      <c r="C332" s="16"/>
      <c r="D332" s="17" t="e">
        <f>ROUND((B330-INT(B330))*100,0)</f>
        <v>#REF!</v>
      </c>
      <c r="E332" s="17" t="e">
        <f>IF(B330&gt;=1,VALUE(RIGHT(LEFT(INT(B330),LEN(INT(B330))),3)),0)</f>
        <v>#REF!</v>
      </c>
      <c r="F332" s="17" t="e">
        <f>IF(B330&gt;=1000,VALUE(TEXT(RIGHT(LEFT(INT(B330),LEN(INT(B330))-3),3),"000")),0)</f>
        <v>#REF!</v>
      </c>
      <c r="G332" s="17" t="e">
        <f>IF(B330&gt;=1000000,VALUE(TEXT(RIGHT(LEFT(INT(B330),LEN(INT(B330))-6),3),"000")),0)</f>
        <v>#REF!</v>
      </c>
      <c r="H332" s="17" t="e">
        <f>IF(B330&gt;=1000000000,VALUE(TEXT(RIGHT(LEFT(INT(B330),LEN(INT(B330))-9),3),"000")),0)</f>
        <v>#REF!</v>
      </c>
      <c r="I332" s="7"/>
    </row>
    <row r="333" spans="1:9" x14ac:dyDescent="0.2">
      <c r="A333" s="15" t="s">
        <v>33</v>
      </c>
      <c r="B333" s="18"/>
      <c r="C333" s="19" t="e">
        <f>ROUND((B330-INT(B330))*100,0)&amp;"/"&amp;100 &amp; " groszy"</f>
        <v>#REF!</v>
      </c>
      <c r="D333" s="19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20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20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20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9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8"/>
    </row>
    <row r="334" spans="1:9" x14ac:dyDescent="0.2">
      <c r="A334" s="7"/>
      <c r="B334" s="7"/>
      <c r="C334" s="21"/>
      <c r="D334" s="22"/>
      <c r="E334" s="22"/>
      <c r="F334" s="22"/>
      <c r="G334" s="22"/>
      <c r="H334" s="22"/>
      <c r="I334" s="7"/>
    </row>
    <row r="335" spans="1:9" x14ac:dyDescent="0.2">
      <c r="A335" s="8" t="s">
        <v>34</v>
      </c>
      <c r="B335" s="23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24"/>
      <c r="D335" s="24"/>
      <c r="E335" s="24"/>
      <c r="F335" s="24"/>
      <c r="G335" s="24"/>
      <c r="H335" s="24"/>
      <c r="I335" s="25"/>
    </row>
    <row r="336" spans="1:9" x14ac:dyDescent="0.2">
      <c r="A336" s="8" t="s">
        <v>35</v>
      </c>
      <c r="B336" s="23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24"/>
      <c r="D336" s="24"/>
      <c r="E336" s="24"/>
      <c r="F336" s="24"/>
      <c r="G336" s="24"/>
      <c r="H336" s="24"/>
      <c r="I336" s="25"/>
    </row>
    <row r="337" spans="1:9" x14ac:dyDescent="0.2">
      <c r="A337" s="8" t="s">
        <v>36</v>
      </c>
      <c r="B337" s="23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24"/>
      <c r="D337" s="24"/>
      <c r="E337" s="24"/>
      <c r="F337" s="24"/>
      <c r="G337" s="24"/>
      <c r="H337" s="24"/>
      <c r="I337" s="25"/>
    </row>
    <row r="341" spans="1:9" x14ac:dyDescent="0.2">
      <c r="A341" s="9"/>
    </row>
    <row r="342" spans="1:9" x14ac:dyDescent="0.2">
      <c r="A342" s="7"/>
      <c r="B342" s="8" t="s">
        <v>24</v>
      </c>
      <c r="C342" s="7"/>
      <c r="D342" s="10"/>
      <c r="E342" s="10"/>
      <c r="F342" s="10"/>
      <c r="G342" s="10"/>
      <c r="H342" s="10"/>
      <c r="I342" s="7"/>
    </row>
    <row r="343" spans="1:9" x14ac:dyDescent="0.2">
      <c r="A343" s="8" t="s">
        <v>24</v>
      </c>
      <c r="B343" s="11">
        <f>Arkusz1!D43</f>
        <v>0</v>
      </c>
      <c r="C343" s="12"/>
      <c r="D343" s="10"/>
      <c r="E343" s="10"/>
      <c r="F343" s="10"/>
      <c r="G343" s="10"/>
      <c r="H343" s="10"/>
      <c r="I343" s="7"/>
    </row>
    <row r="344" spans="1:9" x14ac:dyDescent="0.2">
      <c r="A344" s="8"/>
      <c r="B344" s="12"/>
      <c r="C344" s="13" t="s">
        <v>26</v>
      </c>
      <c r="D344" s="14" t="s">
        <v>27</v>
      </c>
      <c r="E344" s="14" t="s">
        <v>28</v>
      </c>
      <c r="F344" s="14" t="s">
        <v>29</v>
      </c>
      <c r="G344" s="14" t="s">
        <v>30</v>
      </c>
      <c r="H344" s="14" t="s">
        <v>31</v>
      </c>
      <c r="I344" s="7"/>
    </row>
    <row r="345" spans="1:9" x14ac:dyDescent="0.2">
      <c r="A345" s="15" t="s">
        <v>32</v>
      </c>
      <c r="B345" s="7"/>
      <c r="C345" s="16"/>
      <c r="D345" s="17">
        <f>ROUND((B343-INT(B343))*100,0)</f>
        <v>0</v>
      </c>
      <c r="E345" s="17">
        <f>IF(B343&gt;=1,VALUE(RIGHT(LEFT(INT(B343),LEN(INT(B343))),3)),0)</f>
        <v>0</v>
      </c>
      <c r="F345" s="17">
        <f>IF(B343&gt;=1000,VALUE(TEXT(RIGHT(LEFT(INT(B343),LEN(INT(B343))-3),3),"000")),0)</f>
        <v>0</v>
      </c>
      <c r="G345" s="17">
        <f>IF(B343&gt;=1000000,VALUE(TEXT(RIGHT(LEFT(INT(B343),LEN(INT(B343))-6),3),"000")),0)</f>
        <v>0</v>
      </c>
      <c r="H345" s="17">
        <f>IF(B343&gt;=1000000000,VALUE(TEXT(RIGHT(LEFT(INT(B343),LEN(INT(B343))-9),3),"000")),0)</f>
        <v>0</v>
      </c>
      <c r="I345" s="7"/>
    </row>
    <row r="346" spans="1:9" x14ac:dyDescent="0.2">
      <c r="A346" s="15" t="s">
        <v>33</v>
      </c>
      <c r="B346" s="18"/>
      <c r="C346" s="19" t="str">
        <f>ROUND((B343-INT(B343))*100,0)&amp;"/"&amp;100 &amp; " groszy"</f>
        <v>0/100 groszy</v>
      </c>
      <c r="D346" s="19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20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20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20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9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8"/>
    </row>
    <row r="347" spans="1:9" x14ac:dyDescent="0.2">
      <c r="A347" s="7"/>
      <c r="B347" s="7"/>
      <c r="C347" s="21"/>
      <c r="D347" s="22"/>
      <c r="E347" s="22"/>
      <c r="F347" s="22"/>
      <c r="G347" s="22"/>
      <c r="H347" s="22"/>
      <c r="I347" s="7"/>
    </row>
    <row r="348" spans="1:9" x14ac:dyDescent="0.2">
      <c r="A348" s="8" t="s">
        <v>34</v>
      </c>
      <c r="B348" s="23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/>
      </c>
      <c r="C348" s="24"/>
      <c r="D348" s="24"/>
      <c r="E348" s="24"/>
      <c r="F348" s="24"/>
      <c r="G348" s="24"/>
      <c r="H348" s="24"/>
      <c r="I348" s="25"/>
    </row>
    <row r="349" spans="1:9" x14ac:dyDescent="0.2">
      <c r="A349" s="8" t="s">
        <v>35</v>
      </c>
      <c r="B349" s="23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/>
      </c>
      <c r="C349" s="24"/>
      <c r="D349" s="24"/>
      <c r="E349" s="24"/>
      <c r="F349" s="24"/>
      <c r="G349" s="24"/>
      <c r="H349" s="24"/>
      <c r="I349" s="25"/>
    </row>
    <row r="350" spans="1:9" x14ac:dyDescent="0.2">
      <c r="A350" s="8" t="s">
        <v>36</v>
      </c>
      <c r="B350" s="23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/>
      </c>
      <c r="C350" s="24"/>
      <c r="D350" s="24"/>
      <c r="E350" s="24"/>
      <c r="F350" s="24"/>
      <c r="G350" s="24"/>
      <c r="H350" s="24"/>
      <c r="I350" s="25"/>
    </row>
    <row r="354" spans="1:9" x14ac:dyDescent="0.2">
      <c r="A354" s="9"/>
    </row>
    <row r="355" spans="1:9" x14ac:dyDescent="0.2">
      <c r="A355" s="7"/>
      <c r="B355" s="8" t="s">
        <v>24</v>
      </c>
      <c r="C355" s="7"/>
      <c r="D355" s="10"/>
      <c r="E355" s="10"/>
      <c r="F355" s="10"/>
      <c r="G355" s="10"/>
      <c r="H355" s="10"/>
      <c r="I355" s="7"/>
    </row>
    <row r="356" spans="1:9" x14ac:dyDescent="0.2">
      <c r="A356" s="8" t="s">
        <v>24</v>
      </c>
      <c r="B356" s="11" t="e">
        <f>Arkusz1!#REF!</f>
        <v>#REF!</v>
      </c>
      <c r="C356" s="12" t="s">
        <v>39</v>
      </c>
      <c r="D356" s="10"/>
      <c r="E356" s="10"/>
      <c r="F356" s="10"/>
      <c r="G356" s="10"/>
      <c r="H356" s="10"/>
      <c r="I356" s="7"/>
    </row>
    <row r="357" spans="1:9" x14ac:dyDescent="0.2">
      <c r="A357" s="8"/>
      <c r="B357" s="12"/>
      <c r="C357" s="13" t="s">
        <v>26</v>
      </c>
      <c r="D357" s="14" t="s">
        <v>27</v>
      </c>
      <c r="E357" s="14" t="s">
        <v>28</v>
      </c>
      <c r="F357" s="14" t="s">
        <v>29</v>
      </c>
      <c r="G357" s="14" t="s">
        <v>30</v>
      </c>
      <c r="H357" s="14" t="s">
        <v>31</v>
      </c>
      <c r="I357" s="7"/>
    </row>
    <row r="358" spans="1:9" x14ac:dyDescent="0.2">
      <c r="A358" s="15" t="s">
        <v>32</v>
      </c>
      <c r="B358" s="7"/>
      <c r="C358" s="16"/>
      <c r="D358" s="17" t="e">
        <f>ROUND((B356-INT(B356))*100,0)</f>
        <v>#REF!</v>
      </c>
      <c r="E358" s="17" t="e">
        <f>IF(B356&gt;=1,VALUE(RIGHT(LEFT(INT(B356),LEN(INT(B356))),3)),0)</f>
        <v>#REF!</v>
      </c>
      <c r="F358" s="17" t="e">
        <f>IF(B356&gt;=1000,VALUE(TEXT(RIGHT(LEFT(INT(B356),LEN(INT(B356))-3),3),"000")),0)</f>
        <v>#REF!</v>
      </c>
      <c r="G358" s="17" t="e">
        <f>IF(B356&gt;=1000000,VALUE(TEXT(RIGHT(LEFT(INT(B356),LEN(INT(B356))-6),3),"000")),0)</f>
        <v>#REF!</v>
      </c>
      <c r="H358" s="17" t="e">
        <f>IF(B356&gt;=1000000000,VALUE(TEXT(RIGHT(LEFT(INT(B356),LEN(INT(B356))-9),3),"000")),0)</f>
        <v>#REF!</v>
      </c>
      <c r="I358" s="7"/>
    </row>
    <row r="359" spans="1:9" x14ac:dyDescent="0.2">
      <c r="A359" s="15" t="s">
        <v>33</v>
      </c>
      <c r="B359" s="18"/>
      <c r="C359" s="19" t="e">
        <f>ROUND((B356-INT(B356))*100,0)&amp;"/"&amp;100 &amp; " groszy"</f>
        <v>#REF!</v>
      </c>
      <c r="D359" s="19" t="e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>#REF!</v>
      </c>
      <c r="E359" s="20" t="e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>#REF!</v>
      </c>
      <c r="F359" s="20" t="e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>#REF!</v>
      </c>
      <c r="G359" s="20" t="e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>#REF!</v>
      </c>
      <c r="H359" s="19" t="e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>#REF!</v>
      </c>
      <c r="I359" s="18"/>
    </row>
    <row r="360" spans="1:9" x14ac:dyDescent="0.2">
      <c r="A360" s="7"/>
      <c r="B360" s="7"/>
      <c r="C360" s="21"/>
      <c r="D360" s="22"/>
      <c r="E360" s="22"/>
      <c r="F360" s="22"/>
      <c r="G360" s="22"/>
      <c r="H360" s="22"/>
      <c r="I360" s="7"/>
    </row>
    <row r="361" spans="1:9" x14ac:dyDescent="0.2">
      <c r="A361" s="8" t="s">
        <v>34</v>
      </c>
      <c r="B361" s="23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24"/>
      <c r="D361" s="24"/>
      <c r="E361" s="24"/>
      <c r="F361" s="24"/>
      <c r="G361" s="24"/>
      <c r="H361" s="24"/>
      <c r="I361" s="25"/>
    </row>
    <row r="362" spans="1:9" x14ac:dyDescent="0.2">
      <c r="A362" s="8" t="s">
        <v>35</v>
      </c>
      <c r="B362" s="23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24"/>
      <c r="D362" s="24"/>
      <c r="E362" s="24"/>
      <c r="F362" s="24"/>
      <c r="G362" s="24"/>
      <c r="H362" s="24"/>
      <c r="I362" s="25"/>
    </row>
    <row r="363" spans="1:9" x14ac:dyDescent="0.2">
      <c r="A363" s="8" t="s">
        <v>36</v>
      </c>
      <c r="B363" s="23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24"/>
      <c r="D363" s="24"/>
      <c r="E363" s="24"/>
      <c r="F363" s="24"/>
      <c r="G363" s="24"/>
      <c r="H363" s="24"/>
      <c r="I363" s="25"/>
    </row>
    <row r="369" spans="1:9" x14ac:dyDescent="0.2">
      <c r="A369" s="7"/>
      <c r="B369" s="8" t="s">
        <v>24</v>
      </c>
      <c r="C369" s="7"/>
      <c r="D369" s="10"/>
      <c r="E369" s="10"/>
      <c r="F369" s="10"/>
      <c r="G369" s="10"/>
      <c r="H369" s="10"/>
      <c r="I369" s="7"/>
    </row>
    <row r="370" spans="1:9" x14ac:dyDescent="0.2">
      <c r="A370" s="8" t="s">
        <v>24</v>
      </c>
      <c r="B370" s="11" t="e">
        <f>Arkusz1!#REF!</f>
        <v>#REF!</v>
      </c>
      <c r="C370" s="12" t="s">
        <v>39</v>
      </c>
      <c r="D370" s="10"/>
      <c r="E370" s="10"/>
      <c r="F370" s="10"/>
      <c r="G370" s="10"/>
      <c r="H370" s="10"/>
      <c r="I370" s="7"/>
    </row>
    <row r="371" spans="1:9" x14ac:dyDescent="0.2">
      <c r="A371" s="8"/>
      <c r="B371" s="12"/>
      <c r="C371" s="13" t="s">
        <v>26</v>
      </c>
      <c r="D371" s="14" t="s">
        <v>27</v>
      </c>
      <c r="E371" s="14" t="s">
        <v>28</v>
      </c>
      <c r="F371" s="14" t="s">
        <v>29</v>
      </c>
      <c r="G371" s="14" t="s">
        <v>30</v>
      </c>
      <c r="H371" s="14" t="s">
        <v>31</v>
      </c>
      <c r="I371" s="7"/>
    </row>
    <row r="372" spans="1:9" x14ac:dyDescent="0.2">
      <c r="A372" s="15" t="s">
        <v>32</v>
      </c>
      <c r="B372" s="7"/>
      <c r="C372" s="16"/>
      <c r="D372" s="17" t="e">
        <f>ROUND((B370-INT(B370))*100,0)</f>
        <v>#REF!</v>
      </c>
      <c r="E372" s="17" t="e">
        <f>IF(B370&gt;=1,VALUE(RIGHT(LEFT(INT(B370),LEN(INT(B370))),3)),0)</f>
        <v>#REF!</v>
      </c>
      <c r="F372" s="17" t="e">
        <f>IF(B370&gt;=1000,VALUE(TEXT(RIGHT(LEFT(INT(B370),LEN(INT(B370))-3),3),"000")),0)</f>
        <v>#REF!</v>
      </c>
      <c r="G372" s="17" t="e">
        <f>IF(B370&gt;=1000000,VALUE(TEXT(RIGHT(LEFT(INT(B370),LEN(INT(B370))-6),3),"000")),0)</f>
        <v>#REF!</v>
      </c>
      <c r="H372" s="17" t="e">
        <f>IF(B370&gt;=1000000000,VALUE(TEXT(RIGHT(LEFT(INT(B370),LEN(INT(B370))-9),3),"000")),0)</f>
        <v>#REF!</v>
      </c>
      <c r="I372" s="7"/>
    </row>
    <row r="373" spans="1:9" x14ac:dyDescent="0.2">
      <c r="A373" s="15" t="s">
        <v>33</v>
      </c>
      <c r="B373" s="18"/>
      <c r="C373" s="19" t="e">
        <f>ROUND((B370-INT(B370))*100,0)&amp;"/"&amp;100 &amp; " groszy"</f>
        <v>#REF!</v>
      </c>
      <c r="D373" s="19" t="e">
        <f>IF(B370=0,"",IF(D372&lt;=20,IF(D372=0,"zero",INDEX(excelblog_Jednosci,D372)),INDEX(excelblog_Dziesiatki,INT(D372/10))&amp;IF(MOD(D372,10)," " &amp;INDEX(excelblog_Jednosci,MOD(D372,10)),"")))&amp; " " &amp;IF(B370=0,"",INDEX(IF(D372&lt;20,{"groszy";"grosz";"grosze";"groszy"},{"groszy";"grosze";"groszy"}),MATCH(IF(D372&lt;20,D372,MOD(D372,10)),IF(D372&lt;20,{0;1;2;5},{0;2;5}),1)))</f>
        <v>#REF!</v>
      </c>
      <c r="E373" s="20" t="e">
        <f>IF(OR(B370&lt;1,INT(E372/100)=0),"",INDEX(excelblog_Setki,INT(E372/100)))&amp; IF(E372-(INT(E372/100)*100)&lt;=20,IF(E372-(INT(E372/100)*100)=0,IF(OR(E372&gt;0,B370&lt;1),"","złotych")," " &amp;INDEX(excelblog_Jednosci,E372-(INT(E372/100)*100)))," " &amp;INDEX(excelblog_Dziesiatki,INT((E372-(INT(E372/100)*100))/10))&amp;IF(MOD((E372-(INT(E372/100)*100)),10)," "&amp;INDEX(excelblog_Jednosci,MOD((E372-(INT(E372/100)*100)),10)),""))&amp;IF(E372=0,""," " &amp;INDEX(IF(E372&lt;20,{"złotych";"złoty";"złote";"złotych"},{"złotych";"złote";"złotych"}),MATCH(IF(E372-(INT(E372/100)*100)&lt;20,E372-(INT(E372/100)*100),MOD((E372-(INT(E372/100)*100)),10)),IF(E372&lt;20,{0;1;2;5},{0;2;5}),1)))</f>
        <v>#REF!</v>
      </c>
      <c r="F373" s="20" t="e">
        <f>IF(OR(B370&lt;1,INT(F372/100)=0),"",INDEX(excelblog_Setki,INT(F372/100)))&amp; IF(F372-(INT(F372/100)*100)&lt;=20,IF(F372-(INT(F372/100)*100)=0,""," " &amp;INDEX(excelblog_Jednosci,F372-(INT(F372/100)*100)))," " &amp;INDEX(excelblog_Dziesiatki,INT((F372-(INT(F372/100)*100))/10))&amp;IF(MOD((F372-(INT(F372/100)*100)),10)," "&amp;INDEX(excelblog_Jednosci,MOD((F372-(INT(F372/100)*100)),10)),""))&amp;IF(F372=0,""," " &amp;INDEX(IF(F372&lt;20,{"";"tysiąc";"tysiące";"tysięcy"},{"tysięcy";"tysiące";"tysięcy"}),MATCH(IF(F372-(INT(F372/100)*100)&lt;20,F372-(INT(F372/100)*100),MOD((F372-(INT(F372/100)*100)),10)),IF(F372&lt;20,{0;1;2;5},{0;2;5}),1)))</f>
        <v>#REF!</v>
      </c>
      <c r="G373" s="20" t="e">
        <f>IF(OR(B370&lt;1,INT(G372/100)=0),"",INDEX(excelblog_Setki,INT(G372/100)))&amp; IF(G372-(INT(G372/100)*100)&lt;=20,IF(G372-(INT(G372/100)*100)=0,""," " &amp;INDEX(excelblog_Jednosci,G372-(INT(G372/100)*100)))," " &amp;INDEX(excelblog_Dziesiatki,INT((G372-(INT(G372/100)*100))/10))&amp;IF(MOD((G372-(INT(G372/100)*100)),10)," "&amp;INDEX(excelblog_Jednosci,MOD((G372-(INT(G372/100)*100)),10)),""))&amp;IF(G372=0,""," " &amp;INDEX(IF(G372&lt;20,{"";"milion";"miliony";"milionów"},{"milionów";"miliony";"milionów"}),MATCH(IF(G372-(INT(G372/100)*100)&lt;20,G372-(INT(G372/100)*100),MOD((G372-(INT(G372/100)*100)),10)),IF(G372&lt;20,{0;1;2;5},{0;2;5}),1)))</f>
        <v>#REF!</v>
      </c>
      <c r="H373" s="19" t="e">
        <f>IF(OR(B370&lt;1,INT(H372/100)=0),"",INDEX(excelblog_Setki,INT(H372/100)))&amp; IF(H372-(INT(H372/100)*100)&lt;=20,IF(H372-(INT(H372/100)*100)=0,""," " &amp;INDEX(excelblog_Jednosci,H372-(INT(H372/100)*100)))," " &amp;INDEX(excelblog_Dziesiatki,INT((H372-(INT(H372/100)*100))/10))&amp;IF(MOD((H372-(INT(H372/100)*100)),10)," "&amp;INDEX(excelblog_Jednosci,MOD((H372-(INT(H372/100)*100)),10)),""))&amp;IF(H372=0,""," " &amp;INDEX(IF(H372&lt;20,{"";"miliard";"miliardy";"miliardów"},{"miliardów";"miliardy";"miliardów"}),MATCH(IF(H372-(INT(H372/100)*100)&lt;20,H372-(INT(H372/100)*100),MOD((H372-(INT(H372/100)*100)),10)),IF(H372&lt;20,{0;1;2;5},{0;2;5}),1)))</f>
        <v>#REF!</v>
      </c>
      <c r="I373" s="18"/>
    </row>
    <row r="374" spans="1:9" x14ac:dyDescent="0.2">
      <c r="A374" s="7"/>
      <c r="B374" s="7"/>
      <c r="C374" s="21"/>
      <c r="D374" s="22"/>
      <c r="E374" s="22"/>
      <c r="F374" s="22"/>
      <c r="G374" s="22"/>
      <c r="H374" s="22"/>
      <c r="I374" s="7"/>
    </row>
    <row r="375" spans="1:9" x14ac:dyDescent="0.2">
      <c r="A375" s="8" t="s">
        <v>34</v>
      </c>
      <c r="B375" s="23" t="str">
        <f>IF(NOT(ISNUMBER(B370)),excelblog_Komunikat1,IF(OR((B370*10^-12)&gt;=1,B370&lt;0),excelblog_Komunikat2,IF(TRIM(H373)&lt;&gt;"",TRIM(H373)&amp;" ","")&amp;IF(TRIM(G373)&lt;&gt;"",TRIM(G373)&amp;" ","")&amp;IF(TRIM(F373)&lt;&gt;"",TRIM(F373)&amp;" ","")&amp;IF(TRIM(E373)&lt;&gt;"",TRIM(E373)&amp;" ","")&amp;IF(TRIM(D373)&lt;&gt;"",D373&amp;" ","")))</f>
        <v>W polu z kwotą nie znajduje się liczba</v>
      </c>
      <c r="C375" s="24"/>
      <c r="D375" s="24"/>
      <c r="E375" s="24"/>
      <c r="F375" s="24"/>
      <c r="G375" s="24"/>
      <c r="H375" s="24"/>
      <c r="I375" s="25"/>
    </row>
    <row r="376" spans="1:9" x14ac:dyDescent="0.2">
      <c r="A376" s="8" t="s">
        <v>35</v>
      </c>
      <c r="B376" s="23" t="str">
        <f>IF(NOT(ISNUMBER(B370)),excelblog_Komunikat1,IF(OR((B370*10^-12)&gt;=1,B370&lt;0),excelblog_Komunikat2,IF(TRIM(H373)&lt;&gt;"",TRIM(H373)&amp;" ","")&amp;IF(TRIM(G373)&lt;&gt;"",TRIM(G373)&amp;" ","")&amp;IF(TRIM(F373)&lt;&gt;"",TRIM(F373)&amp;" ","")&amp;IF(TRIM(E373)&lt;&gt;"",TRIM(E373)&amp;", ","")&amp;IF(TRIM(D373)&lt;&gt;"",D373&amp;" ","")))</f>
        <v>W polu z kwotą nie znajduje się liczba</v>
      </c>
      <c r="C376" s="24"/>
      <c r="D376" s="24"/>
      <c r="E376" s="24"/>
      <c r="F376" s="24"/>
      <c r="G376" s="24"/>
      <c r="H376" s="24"/>
      <c r="I376" s="25"/>
    </row>
    <row r="377" spans="1:9" x14ac:dyDescent="0.2">
      <c r="A377" s="8" t="s">
        <v>36</v>
      </c>
      <c r="B377" s="23" t="str">
        <f>IF(NOT(ISNUMBER(B370)),excelblog_Komunikat1,IF(OR((B370*10^-12)&gt;=1,B370&lt;0),excelblog_Komunikat2,IF(TRIM(H373)&lt;&gt;"",TRIM(H373)&amp;" ","")&amp;IF(TRIM(G373)&lt;&gt;"",TRIM(G373)&amp;" ","")&amp;IF(TRIM(F373)&lt;&gt;"",TRIM(F373)&amp;" ","")&amp;IF(TRIM(E373)&lt;&gt;"",TRIM(E373)&amp;" ","")&amp;IF(TRIM(D373)&lt;&gt;"",C373&amp;" ","")))</f>
        <v>W polu z kwotą nie znajduje się liczba</v>
      </c>
      <c r="C377" s="24"/>
      <c r="D377" s="24"/>
      <c r="E377" s="24"/>
      <c r="F377" s="24"/>
      <c r="G377" s="24"/>
      <c r="H377" s="24"/>
      <c r="I377" s="25"/>
    </row>
  </sheetData>
  <sheetProtection password="C42C" sheet="1" objects="1" scenarios="1" selectLockedCells="1"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2016-05-27T09:16:15Z</cp:lastPrinted>
  <dcterms:created xsi:type="dcterms:W3CDTF">2009-12-18T08:56:25Z</dcterms:created>
  <dcterms:modified xsi:type="dcterms:W3CDTF">2018-03-12T13:44:36Z</dcterms:modified>
</cp:coreProperties>
</file>